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24 год\1 квартал\"/>
    </mc:Choice>
  </mc:AlternateContent>
  <bookViews>
    <workbookView xWindow="0" yWindow="0" windowWidth="28800" windowHeight="11700"/>
  </bookViews>
  <sheets>
    <sheet name="1 квартал" sheetId="4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4" l="1"/>
  <c r="E57" i="4"/>
  <c r="D57" i="4"/>
  <c r="C57" i="4"/>
  <c r="E56" i="4"/>
  <c r="D20" i="4"/>
  <c r="C20" i="4"/>
  <c r="C16" i="4" l="1"/>
  <c r="C14" i="4"/>
  <c r="C42" i="4" l="1"/>
  <c r="E23" i="4" l="1"/>
  <c r="E39" i="4" l="1"/>
  <c r="E55" i="4" l="1"/>
  <c r="C45" i="4" l="1"/>
  <c r="E38" i="4"/>
  <c r="D61" i="4"/>
  <c r="C61" i="4"/>
  <c r="D59" i="4"/>
  <c r="C59" i="4"/>
  <c r="D52" i="4"/>
  <c r="C52" i="4"/>
  <c r="D47" i="4"/>
  <c r="C47" i="4"/>
  <c r="D42" i="4"/>
  <c r="D35" i="4"/>
  <c r="C35" i="4"/>
  <c r="D33" i="4"/>
  <c r="C33" i="4"/>
  <c r="D28" i="4"/>
  <c r="C28" i="4"/>
  <c r="D14" i="4"/>
  <c r="E8" i="4"/>
  <c r="E9" i="4"/>
  <c r="E10" i="4"/>
  <c r="E11" i="4"/>
  <c r="E12" i="4"/>
  <c r="E13" i="4"/>
  <c r="E17" i="4"/>
  <c r="E18" i="4"/>
  <c r="E19" i="4"/>
  <c r="E21" i="4"/>
  <c r="E22" i="4"/>
  <c r="E24" i="4"/>
  <c r="E25" i="4"/>
  <c r="E27" i="4"/>
  <c r="E29" i="4"/>
  <c r="E30" i="4"/>
  <c r="E31" i="4"/>
  <c r="E32" i="4"/>
  <c r="E34" i="4"/>
  <c r="E36" i="4"/>
  <c r="E37" i="4"/>
  <c r="E40" i="4"/>
  <c r="E41" i="4"/>
  <c r="E43" i="4"/>
  <c r="E44" i="4"/>
  <c r="E46" i="4"/>
  <c r="E48" i="4"/>
  <c r="E49" i="4"/>
  <c r="E50" i="4"/>
  <c r="E51" i="4"/>
  <c r="E53" i="4"/>
  <c r="E54" i="4"/>
  <c r="E58" i="4"/>
  <c r="E60" i="4"/>
  <c r="E7" i="4"/>
  <c r="C62" i="4" l="1"/>
  <c r="E52" i="4"/>
  <c r="E33" i="4"/>
  <c r="D62" i="4"/>
  <c r="E20" i="4"/>
  <c r="E61" i="4"/>
  <c r="E59" i="4"/>
  <c r="E47" i="4"/>
  <c r="E45" i="4"/>
  <c r="E35" i="4"/>
  <c r="E28" i="4"/>
  <c r="E14" i="4"/>
  <c r="E62" i="4" l="1"/>
  <c r="E42" i="4"/>
</calcChain>
</file>

<file path=xl/sharedStrings.xml><?xml version="1.0" encoding="utf-8"?>
<sst xmlns="http://schemas.openxmlformats.org/spreadsheetml/2006/main" count="111" uniqueCount="111">
  <si>
    <t>Всего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</si>
  <si>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</si>
  <si>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</si>
  <si>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</si>
  <si>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</si>
  <si>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</si>
  <si>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</si>
  <si>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</si>
  <si>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</si>
  <si>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</si>
  <si>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</si>
  <si>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</si>
  <si>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</si>
  <si>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</si>
  <si>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</si>
  <si>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</si>
  <si>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</si>
  <si>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</si>
  <si>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</si>
  <si>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</si>
  <si>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</si>
  <si>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</si>
  <si>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</si>
  <si>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</si>
  <si>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</si>
  <si>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</si>
  <si>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</si>
  <si>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</si>
  <si>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</si>
  <si>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</si>
  <si>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</si>
  <si>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</si>
  <si>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</si>
  <si>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</si>
  <si>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</si>
  <si>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</si>
  <si>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</si>
  <si>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</si>
  <si>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</si>
  <si>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</si>
  <si>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</si>
  <si>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</si>
  <si>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</si>
  <si>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</si>
  <si>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</si>
  <si>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</si>
  <si>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</si>
  <si>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</si>
  <si>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</si>
  <si>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</si>
  <si>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</si>
  <si>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0104</t>
  </si>
  <si>
    <t>0105</t>
  </si>
  <si>
    <t>0106</t>
  </si>
  <si>
    <t>0111</t>
  </si>
  <si>
    <t>0113</t>
  </si>
  <si>
    <t>0100</t>
  </si>
  <si>
    <t>0304</t>
  </si>
  <si>
    <t>0309</t>
  </si>
  <si>
    <t>0314</t>
  </si>
  <si>
    <t>0300</t>
  </si>
  <si>
    <t>0401</t>
  </si>
  <si>
    <t>0405</t>
  </si>
  <si>
    <t>0408</t>
  </si>
  <si>
    <t>0409</t>
  </si>
  <si>
    <t>0412</t>
  </si>
  <si>
    <t>0400</t>
  </si>
  <si>
    <t>0501</t>
  </si>
  <si>
    <t>0502</t>
  </si>
  <si>
    <t>0503</t>
  </si>
  <si>
    <t>0505</t>
  </si>
  <si>
    <t>0500</t>
  </si>
  <si>
    <t>0605</t>
  </si>
  <si>
    <t>0600</t>
  </si>
  <si>
    <t>0701</t>
  </si>
  <si>
    <t>0702</t>
  </si>
  <si>
    <t>0703</t>
  </si>
  <si>
    <t>0707</t>
  </si>
  <si>
    <t>0709</t>
  </si>
  <si>
    <t>0700</t>
  </si>
  <si>
    <t>0801</t>
  </si>
  <si>
    <t>0804</t>
  </si>
  <si>
    <t>0800</t>
  </si>
  <si>
    <t>0909</t>
  </si>
  <si>
    <t>0900</t>
  </si>
  <si>
    <t>1000</t>
  </si>
  <si>
    <t>1100</t>
  </si>
  <si>
    <t>1200</t>
  </si>
  <si>
    <t>1300</t>
  </si>
  <si>
    <t>Рз, Пр</t>
  </si>
  <si>
    <t>Наименование</t>
  </si>
  <si>
    <t>Приложение 2</t>
  </si>
  <si>
    <t>тыс. рублей</t>
  </si>
  <si>
    <t>1103</t>
  </si>
  <si>
    <t>Спорт высших достижений</t>
  </si>
  <si>
    <t>% исполнения к плану</t>
  </si>
  <si>
    <t>0705</t>
  </si>
  <si>
    <t>Профессиональная подготовка, переподготовка и повышение квалификации</t>
  </si>
  <si>
    <t>0407</t>
  </si>
  <si>
    <t>Лесное хозяйство</t>
  </si>
  <si>
    <t>0203</t>
  </si>
  <si>
    <t>0200</t>
  </si>
  <si>
    <t>НАЦИОНАЛЬНАЯ ОБОРОНА</t>
  </si>
  <si>
    <t>Мобилизационная и вневойсковая подготовка</t>
  </si>
  <si>
    <t>0410</t>
  </si>
  <si>
    <t>Связь и информатика</t>
  </si>
  <si>
    <t xml:space="preserve">Сведения об исполнении  бюджета города Нижневартовска  в разрезе разделов и подразделов классификации расходов  бюджета за 1 квартал 2024 года </t>
  </si>
  <si>
    <t>Уточненные плановые назначения на 2024 год</t>
  </si>
  <si>
    <t>Исполнено на 01.04.2024</t>
  </si>
  <si>
    <t>Другие вопросы в области физической культуры и спорта</t>
  </si>
  <si>
    <t>1105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</si>
</sst>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#,##0.0"/>
    <numFmt numFmtId="166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9">
    <xf numFmtId="0" fontId="0" fillId="0" borderId="0" xfId="0"/>
    <xf numFmtId="49" fontId="2" fillId="0" borderId="0" xfId="1" applyNumberFormat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49" fontId="2" fillId="0" borderId="0" xfId="1" applyNumberFormat="1" applyFont="1" applyFill="1" applyAlignment="1" applyProtection="1">
      <alignment horizontal="center"/>
      <protection hidden="1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 applyProtection="1">
      <alignment wrapText="1" shrinkToFit="1"/>
      <protection hidden="1"/>
    </xf>
    <xf numFmtId="49" fontId="2" fillId="0" borderId="0" xfId="1" applyNumberFormat="1" applyFont="1" applyFill="1" applyAlignment="1" applyProtection="1">
      <alignment wrapText="1" shrinkToFit="1"/>
      <protection hidden="1"/>
    </xf>
    <xf numFmtId="49" fontId="2" fillId="0" borderId="0" xfId="1" applyNumberFormat="1" applyFont="1" applyAlignment="1">
      <alignment wrapText="1" shrinkToFi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Alignment="1">
      <alignment horizontal="center"/>
    </xf>
    <xf numFmtId="165" fontId="2" fillId="0" borderId="1" xfId="1" applyNumberFormat="1" applyFont="1" applyFill="1" applyBorder="1" applyAlignment="1" applyProtection="1">
      <alignment horizontal="right" vertical="center"/>
      <protection hidden="1"/>
    </xf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vertical="center"/>
      <protection hidden="1"/>
    </xf>
    <xf numFmtId="164" fontId="3" fillId="0" borderId="1" xfId="1" applyNumberFormat="1" applyFont="1" applyFill="1" applyBorder="1" applyAlignment="1" applyProtection="1">
      <alignment horizontal="right" vertical="center"/>
      <protection hidden="1"/>
    </xf>
    <xf numFmtId="165" fontId="3" fillId="0" borderId="1" xfId="1" applyNumberFormat="1" applyFont="1" applyFill="1" applyBorder="1" applyAlignment="1" applyProtection="1">
      <alignment horizontal="right" vertical="center"/>
      <protection hidden="1"/>
    </xf>
    <xf numFmtId="166" fontId="5" fillId="0" borderId="1" xfId="0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166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 applyProtection="1">
      <alignment vertical="center"/>
      <protection hidden="1"/>
    </xf>
    <xf numFmtId="49" fontId="8" fillId="2" borderId="1" xfId="1" applyNumberFormat="1" applyFont="1" applyFill="1" applyBorder="1" applyAlignment="1" applyProtection="1">
      <alignment horizontal="center" vertical="center"/>
      <protection hidden="1"/>
    </xf>
    <xf numFmtId="166" fontId="9" fillId="2" borderId="1" xfId="0" applyNumberFormat="1" applyFont="1" applyFill="1" applyBorder="1" applyAlignment="1">
      <alignment vertical="center" wrapText="1"/>
    </xf>
    <xf numFmtId="166" fontId="9" fillId="2" borderId="1" xfId="0" applyNumberFormat="1" applyFont="1" applyFill="1" applyBorder="1" applyAlignment="1">
      <alignment horizontal="right" vertical="center" wrapText="1"/>
    </xf>
    <xf numFmtId="165" fontId="8" fillId="2" borderId="1" xfId="1" applyNumberFormat="1" applyFont="1" applyFill="1" applyBorder="1" applyAlignment="1" applyProtection="1">
      <alignment horizontal="right" vertical="center"/>
      <protection hidden="1"/>
    </xf>
    <xf numFmtId="166" fontId="6" fillId="0" borderId="1" xfId="0" applyNumberFormat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49" fontId="4" fillId="0" borderId="0" xfId="1" applyNumberFormat="1" applyFont="1" applyFill="1" applyAlignment="1" applyProtection="1">
      <alignment horizontal="center" wrapText="1" shrinkToFit="1"/>
      <protection hidden="1"/>
    </xf>
    <xf numFmtId="49" fontId="3" fillId="0" borderId="2" xfId="1" applyNumberFormat="1" applyFont="1" applyFill="1" applyBorder="1" applyAlignment="1" applyProtection="1">
      <alignment horizontal="left" vertical="center"/>
      <protection hidden="1"/>
    </xf>
    <xf numFmtId="49" fontId="3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0" xfId="1" applyFont="1" applyAlignment="1">
      <alignment horizontal="right"/>
    </xf>
    <xf numFmtId="0" fontId="2" fillId="0" borderId="4" xfId="1" applyFont="1" applyFill="1" applyBorder="1" applyAlignment="1" applyProtection="1">
      <alignment horizontal="right"/>
      <protection hidden="1"/>
    </xf>
    <xf numFmtId="0" fontId="2" fillId="0" borderId="0" xfId="1" applyFont="1" applyAlignment="1">
      <alignment horizontal="center"/>
    </xf>
    <xf numFmtId="49" fontId="2" fillId="0" borderId="1" xfId="1" applyNumberFormat="1" applyFont="1" applyFill="1" applyBorder="1" applyAlignment="1" applyProtection="1">
      <alignment horizontal="justify" vertical="center" wrapText="1" shrinkToFit="1"/>
      <protection hidden="1"/>
    </xf>
    <xf numFmtId="49" fontId="3" fillId="0" borderId="1" xfId="1" applyNumberFormat="1" applyFont="1" applyFill="1" applyBorder="1" applyAlignment="1" applyProtection="1">
      <alignment horizontal="justify" vertical="center" wrapText="1" shrinkToFit="1"/>
      <protection hidden="1"/>
    </xf>
    <xf numFmtId="49" fontId="8" fillId="2" borderId="1" xfId="1" applyNumberFormat="1" applyFont="1" applyFill="1" applyBorder="1" applyAlignment="1" applyProtection="1">
      <alignment horizontal="justify" vertical="center" wrapText="1" shrinkToFit="1"/>
      <protection hidden="1"/>
    </xf>
    <xf numFmtId="49" fontId="2" fillId="0" borderId="1" xfId="1" applyNumberFormat="1" applyFont="1" applyFill="1" applyBorder="1" applyAlignment="1">
      <alignment horizontal="justify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showGridLines="0" tabSelected="1" zoomScale="70" zoomScaleNormal="70" workbookViewId="0">
      <selection activeCell="B10" sqref="B10"/>
    </sheetView>
  </sheetViews>
  <sheetFormatPr defaultColWidth="9.140625" defaultRowHeight="18.75" x14ac:dyDescent="0.3"/>
  <cols>
    <col min="1" max="1" width="9.7109375" style="5" customWidth="1"/>
    <col min="2" max="2" width="72" style="8" customWidth="1"/>
    <col min="3" max="4" width="20.7109375" style="3" customWidth="1"/>
    <col min="5" max="5" width="18.28515625" style="3" customWidth="1"/>
    <col min="6" max="195" width="9.140625" style="3" customWidth="1"/>
    <col min="196" max="16384" width="9.140625" style="3"/>
  </cols>
  <sheetData>
    <row r="1" spans="1:13" x14ac:dyDescent="0.3">
      <c r="A1" s="1"/>
      <c r="B1" s="6"/>
      <c r="C1" s="2"/>
      <c r="D1" s="42" t="s">
        <v>91</v>
      </c>
      <c r="E1" s="42"/>
    </row>
    <row r="2" spans="1:13" ht="51" customHeight="1" x14ac:dyDescent="0.3">
      <c r="A2" s="39" t="s">
        <v>106</v>
      </c>
      <c r="B2" s="39"/>
      <c r="C2" s="39"/>
      <c r="D2" s="39"/>
      <c r="E2" s="39"/>
      <c r="F2" s="23"/>
    </row>
    <row r="3" spans="1:13" x14ac:dyDescent="0.3">
      <c r="A3" s="4"/>
      <c r="B3" s="7"/>
      <c r="C3" s="24"/>
      <c r="D3" s="24"/>
      <c r="E3" s="23"/>
      <c r="F3" s="23"/>
    </row>
    <row r="4" spans="1:13" x14ac:dyDescent="0.3">
      <c r="A4" s="4"/>
      <c r="B4" s="7"/>
      <c r="C4" s="24"/>
      <c r="D4" s="43" t="s">
        <v>92</v>
      </c>
      <c r="E4" s="43"/>
      <c r="F4" s="23"/>
    </row>
    <row r="5" spans="1:13" ht="83.25" customHeight="1" x14ac:dyDescent="0.3">
      <c r="A5" s="9" t="s">
        <v>89</v>
      </c>
      <c r="B5" s="10" t="s">
        <v>90</v>
      </c>
      <c r="C5" s="9" t="s">
        <v>107</v>
      </c>
      <c r="D5" s="9" t="s">
        <v>108</v>
      </c>
      <c r="E5" s="9" t="s">
        <v>95</v>
      </c>
      <c r="F5" s="23"/>
    </row>
    <row r="6" spans="1:13" s="15" customFormat="1" x14ac:dyDescent="0.3">
      <c r="A6" s="11">
        <v>1</v>
      </c>
      <c r="B6" s="12">
        <v>2</v>
      </c>
      <c r="C6" s="13">
        <v>3</v>
      </c>
      <c r="D6" s="14">
        <v>4</v>
      </c>
      <c r="E6" s="25">
        <v>5</v>
      </c>
      <c r="F6" s="26"/>
    </row>
    <row r="7" spans="1:13" ht="37.5" x14ac:dyDescent="0.3">
      <c r="A7" s="11" t="s">
        <v>49</v>
      </c>
      <c r="B7" s="45" t="s">
        <v>48</v>
      </c>
      <c r="C7" s="27">
        <v>10761.3</v>
      </c>
      <c r="D7" s="22">
        <v>1734.95</v>
      </c>
      <c r="E7" s="16">
        <f>ROUND(D7/C7*100,1)</f>
        <v>16.100000000000001</v>
      </c>
      <c r="F7" s="23"/>
    </row>
    <row r="8" spans="1:13" ht="60" customHeight="1" x14ac:dyDescent="0.3">
      <c r="A8" s="11" t="s">
        <v>50</v>
      </c>
      <c r="B8" s="45" t="s">
        <v>47</v>
      </c>
      <c r="C8" s="28">
        <v>64420.18</v>
      </c>
      <c r="D8" s="29">
        <v>15965.39</v>
      </c>
      <c r="E8" s="16">
        <f t="shared" ref="E8:E62" si="0">ROUND(D8/C8*100,1)</f>
        <v>24.8</v>
      </c>
      <c r="F8" s="23"/>
      <c r="L8" s="44"/>
      <c r="M8" s="44"/>
    </row>
    <row r="9" spans="1:13" ht="62.25" customHeight="1" x14ac:dyDescent="0.3">
      <c r="A9" s="11" t="s">
        <v>51</v>
      </c>
      <c r="B9" s="45" t="s">
        <v>46</v>
      </c>
      <c r="C9" s="27">
        <v>893804.52</v>
      </c>
      <c r="D9" s="22">
        <v>164784.49</v>
      </c>
      <c r="E9" s="16">
        <f t="shared" si="0"/>
        <v>18.399999999999999</v>
      </c>
      <c r="F9" s="23"/>
      <c r="L9" s="44"/>
      <c r="M9" s="44"/>
    </row>
    <row r="10" spans="1:13" x14ac:dyDescent="0.3">
      <c r="A10" s="11" t="s">
        <v>52</v>
      </c>
      <c r="B10" s="45" t="s">
        <v>45</v>
      </c>
      <c r="C10" s="27">
        <v>20.100000000000001</v>
      </c>
      <c r="D10" s="17">
        <v>0</v>
      </c>
      <c r="E10" s="16">
        <f t="shared" si="0"/>
        <v>0</v>
      </c>
      <c r="F10" s="23"/>
      <c r="L10" s="44"/>
      <c r="M10" s="44"/>
    </row>
    <row r="11" spans="1:13" ht="59.45" customHeight="1" x14ac:dyDescent="0.3">
      <c r="A11" s="11" t="s">
        <v>53</v>
      </c>
      <c r="B11" s="45" t="s">
        <v>44</v>
      </c>
      <c r="C11" s="27">
        <v>168954.48</v>
      </c>
      <c r="D11" s="22">
        <v>32003.27</v>
      </c>
      <c r="E11" s="16">
        <f t="shared" si="0"/>
        <v>18.899999999999999</v>
      </c>
      <c r="F11" s="23"/>
      <c r="L11" s="44"/>
      <c r="M11" s="44"/>
    </row>
    <row r="12" spans="1:13" x14ac:dyDescent="0.3">
      <c r="A12" s="11" t="s">
        <v>54</v>
      </c>
      <c r="B12" s="45" t="s">
        <v>43</v>
      </c>
      <c r="C12" s="27">
        <v>34902</v>
      </c>
      <c r="D12" s="17">
        <v>0</v>
      </c>
      <c r="E12" s="16">
        <f t="shared" si="0"/>
        <v>0</v>
      </c>
      <c r="F12" s="23"/>
      <c r="L12" s="44"/>
      <c r="M12" s="44"/>
    </row>
    <row r="13" spans="1:13" x14ac:dyDescent="0.3">
      <c r="A13" s="11" t="s">
        <v>55</v>
      </c>
      <c r="B13" s="45" t="s">
        <v>42</v>
      </c>
      <c r="C13" s="27">
        <v>702177.13</v>
      </c>
      <c r="D13" s="22">
        <v>131208.25</v>
      </c>
      <c r="E13" s="16">
        <f t="shared" si="0"/>
        <v>18.7</v>
      </c>
      <c r="F13" s="23"/>
      <c r="L13" s="44"/>
      <c r="M13" s="44"/>
    </row>
    <row r="14" spans="1:13" x14ac:dyDescent="0.3">
      <c r="A14" s="18" t="s">
        <v>56</v>
      </c>
      <c r="B14" s="46" t="s">
        <v>41</v>
      </c>
      <c r="C14" s="19">
        <f>SUM(C7:C13)</f>
        <v>1875039.71</v>
      </c>
      <c r="D14" s="20">
        <f>SUM(D7:D13)</f>
        <v>345696.35</v>
      </c>
      <c r="E14" s="21">
        <f t="shared" si="0"/>
        <v>18.399999999999999</v>
      </c>
      <c r="F14" s="23"/>
      <c r="L14" s="44"/>
      <c r="M14" s="44"/>
    </row>
    <row r="15" spans="1:13" ht="18.75" hidden="1" customHeight="1" x14ac:dyDescent="0.3">
      <c r="A15" s="11" t="s">
        <v>100</v>
      </c>
      <c r="B15" s="45" t="s">
        <v>103</v>
      </c>
      <c r="C15" s="30">
        <v>0</v>
      </c>
      <c r="D15" s="17">
        <v>0</v>
      </c>
      <c r="E15" s="16">
        <v>0</v>
      </c>
      <c r="F15" s="23"/>
      <c r="L15" s="44"/>
      <c r="M15" s="44"/>
    </row>
    <row r="16" spans="1:13" ht="18.75" hidden="1" customHeight="1" x14ac:dyDescent="0.3">
      <c r="A16" s="18" t="s">
        <v>101</v>
      </c>
      <c r="B16" s="46" t="s">
        <v>102</v>
      </c>
      <c r="C16" s="19">
        <f>C15</f>
        <v>0</v>
      </c>
      <c r="D16" s="20">
        <v>0</v>
      </c>
      <c r="E16" s="21">
        <v>0</v>
      </c>
      <c r="F16" s="23"/>
      <c r="L16" s="44"/>
      <c r="M16" s="44"/>
    </row>
    <row r="17" spans="1:13" x14ac:dyDescent="0.3">
      <c r="A17" s="11" t="s">
        <v>57</v>
      </c>
      <c r="B17" s="45" t="s">
        <v>40</v>
      </c>
      <c r="C17" s="35">
        <v>35387.800000000003</v>
      </c>
      <c r="D17" s="22">
        <v>6634.35</v>
      </c>
      <c r="E17" s="16">
        <f t="shared" si="0"/>
        <v>18.7</v>
      </c>
      <c r="F17" s="23"/>
      <c r="L17" s="44"/>
      <c r="M17" s="44"/>
    </row>
    <row r="18" spans="1:13" ht="36" customHeight="1" x14ac:dyDescent="0.3">
      <c r="A18" s="11" t="s">
        <v>58</v>
      </c>
      <c r="B18" s="45" t="s">
        <v>39</v>
      </c>
      <c r="C18" s="35">
        <v>207359.53</v>
      </c>
      <c r="D18" s="22">
        <v>35579.71</v>
      </c>
      <c r="E18" s="16">
        <f t="shared" si="0"/>
        <v>17.2</v>
      </c>
      <c r="F18" s="23"/>
    </row>
    <row r="19" spans="1:13" ht="37.5" x14ac:dyDescent="0.3">
      <c r="A19" s="11" t="s">
        <v>59</v>
      </c>
      <c r="B19" s="45" t="s">
        <v>38</v>
      </c>
      <c r="C19" s="35">
        <v>32144.01</v>
      </c>
      <c r="D19" s="17">
        <v>10017.27</v>
      </c>
      <c r="E19" s="16">
        <f t="shared" si="0"/>
        <v>31.2</v>
      </c>
      <c r="F19" s="23"/>
    </row>
    <row r="20" spans="1:13" ht="37.5" x14ac:dyDescent="0.3">
      <c r="A20" s="18" t="s">
        <v>60</v>
      </c>
      <c r="B20" s="46" t="s">
        <v>37</v>
      </c>
      <c r="C20" s="19">
        <f>SUM(C17:C19)</f>
        <v>274891.34000000003</v>
      </c>
      <c r="D20" s="19">
        <f>D17+D18+D19</f>
        <v>52231.33</v>
      </c>
      <c r="E20" s="21">
        <f t="shared" si="0"/>
        <v>19</v>
      </c>
      <c r="F20" s="23"/>
    </row>
    <row r="21" spans="1:13" x14ac:dyDescent="0.3">
      <c r="A21" s="11" t="s">
        <v>61</v>
      </c>
      <c r="B21" s="45" t="s">
        <v>36</v>
      </c>
      <c r="C21" s="27">
        <v>20013.2</v>
      </c>
      <c r="D21" s="22">
        <v>493.14</v>
      </c>
      <c r="E21" s="16">
        <f t="shared" si="0"/>
        <v>2.5</v>
      </c>
      <c r="F21" s="23"/>
    </row>
    <row r="22" spans="1:13" x14ac:dyDescent="0.3">
      <c r="A22" s="11" t="s">
        <v>62</v>
      </c>
      <c r="B22" s="45" t="s">
        <v>35</v>
      </c>
      <c r="C22" s="27">
        <v>197407.84</v>
      </c>
      <c r="D22" s="22">
        <v>37298.339999999997</v>
      </c>
      <c r="E22" s="16">
        <f t="shared" si="0"/>
        <v>18.899999999999999</v>
      </c>
      <c r="F22" s="23"/>
    </row>
    <row r="23" spans="1:13" x14ac:dyDescent="0.3">
      <c r="A23" s="11" t="s">
        <v>98</v>
      </c>
      <c r="B23" s="45" t="s">
        <v>99</v>
      </c>
      <c r="C23" s="27">
        <v>29317.200000000001</v>
      </c>
      <c r="D23" s="22">
        <v>2418.4699999999998</v>
      </c>
      <c r="E23" s="16">
        <f t="shared" si="0"/>
        <v>8.1999999999999993</v>
      </c>
      <c r="F23" s="23"/>
    </row>
    <row r="24" spans="1:13" x14ac:dyDescent="0.3">
      <c r="A24" s="11" t="s">
        <v>63</v>
      </c>
      <c r="B24" s="45" t="s">
        <v>34</v>
      </c>
      <c r="C24" s="27">
        <v>1150000</v>
      </c>
      <c r="D24" s="22">
        <v>189165.22</v>
      </c>
      <c r="E24" s="16">
        <f t="shared" si="0"/>
        <v>16.399999999999999</v>
      </c>
      <c r="F24" s="23"/>
    </row>
    <row r="25" spans="1:13" x14ac:dyDescent="0.3">
      <c r="A25" s="11" t="s">
        <v>64</v>
      </c>
      <c r="B25" s="45" t="s">
        <v>33</v>
      </c>
      <c r="C25" s="27">
        <v>2470243.7799999998</v>
      </c>
      <c r="D25" s="22">
        <v>373811.8</v>
      </c>
      <c r="E25" s="16">
        <f t="shared" si="0"/>
        <v>15.1</v>
      </c>
      <c r="F25" s="23"/>
    </row>
    <row r="26" spans="1:13" hidden="1" x14ac:dyDescent="0.3">
      <c r="A26" s="31" t="s">
        <v>104</v>
      </c>
      <c r="B26" s="47" t="s">
        <v>105</v>
      </c>
      <c r="C26" s="32"/>
      <c r="D26" s="33"/>
      <c r="E26" s="34"/>
      <c r="F26" s="23"/>
    </row>
    <row r="27" spans="1:13" x14ac:dyDescent="0.3">
      <c r="A27" s="11" t="s">
        <v>65</v>
      </c>
      <c r="B27" s="45" t="s">
        <v>32</v>
      </c>
      <c r="C27" s="27">
        <v>253593.01</v>
      </c>
      <c r="D27" s="22">
        <v>37702.36</v>
      </c>
      <c r="E27" s="16">
        <f t="shared" si="0"/>
        <v>14.9</v>
      </c>
      <c r="F27" s="23"/>
    </row>
    <row r="28" spans="1:13" x14ac:dyDescent="0.3">
      <c r="A28" s="18" t="s">
        <v>66</v>
      </c>
      <c r="B28" s="46" t="s">
        <v>31</v>
      </c>
      <c r="C28" s="19">
        <f>SUM(C21:C27)</f>
        <v>4120575.0299999993</v>
      </c>
      <c r="D28" s="20">
        <f>SUM(D21:D27)</f>
        <v>640889.32999999996</v>
      </c>
      <c r="E28" s="21">
        <f t="shared" si="0"/>
        <v>15.6</v>
      </c>
      <c r="F28" s="23"/>
    </row>
    <row r="29" spans="1:13" x14ac:dyDescent="0.3">
      <c r="A29" s="11" t="s">
        <v>67</v>
      </c>
      <c r="B29" s="45" t="s">
        <v>30</v>
      </c>
      <c r="C29" s="35">
        <v>695088.12</v>
      </c>
      <c r="D29" s="22">
        <v>26141.439999999999</v>
      </c>
      <c r="E29" s="16">
        <f t="shared" si="0"/>
        <v>3.8</v>
      </c>
      <c r="F29" s="23"/>
    </row>
    <row r="30" spans="1:13" x14ac:dyDescent="0.3">
      <c r="A30" s="11" t="s">
        <v>68</v>
      </c>
      <c r="B30" s="45" t="s">
        <v>29</v>
      </c>
      <c r="C30" s="35">
        <v>166711.82999999999</v>
      </c>
      <c r="D30" s="22">
        <v>12265.35</v>
      </c>
      <c r="E30" s="16">
        <f t="shared" si="0"/>
        <v>7.4</v>
      </c>
      <c r="F30" s="23"/>
    </row>
    <row r="31" spans="1:13" x14ac:dyDescent="0.3">
      <c r="A31" s="11" t="s">
        <v>69</v>
      </c>
      <c r="B31" s="45" t="s">
        <v>28</v>
      </c>
      <c r="C31" s="35">
        <v>814055.15</v>
      </c>
      <c r="D31" s="22">
        <v>75132.289999999994</v>
      </c>
      <c r="E31" s="16">
        <f t="shared" si="0"/>
        <v>9.1999999999999993</v>
      </c>
      <c r="F31" s="23"/>
    </row>
    <row r="32" spans="1:13" ht="37.5" x14ac:dyDescent="0.3">
      <c r="A32" s="11" t="s">
        <v>70</v>
      </c>
      <c r="B32" s="45" t="s">
        <v>27</v>
      </c>
      <c r="C32" s="35">
        <v>130385.04</v>
      </c>
      <c r="D32" s="22">
        <v>22311.08</v>
      </c>
      <c r="E32" s="16">
        <f t="shared" si="0"/>
        <v>17.100000000000001</v>
      </c>
      <c r="F32" s="23"/>
    </row>
    <row r="33" spans="1:6" x14ac:dyDescent="0.3">
      <c r="A33" s="18" t="s">
        <v>71</v>
      </c>
      <c r="B33" s="46" t="s">
        <v>26</v>
      </c>
      <c r="C33" s="19">
        <f>SUM(C29:C32)</f>
        <v>1806240.1400000001</v>
      </c>
      <c r="D33" s="20">
        <f>SUM(D29:D32)</f>
        <v>135850.15999999997</v>
      </c>
      <c r="E33" s="21">
        <f t="shared" si="0"/>
        <v>7.5</v>
      </c>
      <c r="F33" s="23"/>
    </row>
    <row r="34" spans="1:6" x14ac:dyDescent="0.3">
      <c r="A34" s="11" t="s">
        <v>72</v>
      </c>
      <c r="B34" s="45" t="s">
        <v>25</v>
      </c>
      <c r="C34" s="35">
        <v>62345.1</v>
      </c>
      <c r="D34" s="22">
        <v>35807.43</v>
      </c>
      <c r="E34" s="16">
        <f t="shared" si="0"/>
        <v>57.4</v>
      </c>
      <c r="F34" s="23"/>
    </row>
    <row r="35" spans="1:6" x14ac:dyDescent="0.3">
      <c r="A35" s="18" t="s">
        <v>73</v>
      </c>
      <c r="B35" s="46" t="s">
        <v>24</v>
      </c>
      <c r="C35" s="19">
        <f>C34</f>
        <v>62345.1</v>
      </c>
      <c r="D35" s="20">
        <f>D34</f>
        <v>35807.43</v>
      </c>
      <c r="E35" s="21">
        <f t="shared" si="0"/>
        <v>57.4</v>
      </c>
      <c r="F35" s="23"/>
    </row>
    <row r="36" spans="1:6" x14ac:dyDescent="0.3">
      <c r="A36" s="11" t="s">
        <v>74</v>
      </c>
      <c r="B36" s="45" t="s">
        <v>23</v>
      </c>
      <c r="C36" s="35">
        <v>6570711.9400000004</v>
      </c>
      <c r="D36" s="22">
        <v>1029239.87</v>
      </c>
      <c r="E36" s="16">
        <f t="shared" si="0"/>
        <v>15.7</v>
      </c>
      <c r="F36" s="23"/>
    </row>
    <row r="37" spans="1:6" x14ac:dyDescent="0.3">
      <c r="A37" s="11" t="s">
        <v>75</v>
      </c>
      <c r="B37" s="45" t="s">
        <v>22</v>
      </c>
      <c r="C37" s="35">
        <v>7593048.3399999999</v>
      </c>
      <c r="D37" s="22">
        <v>1393179.64</v>
      </c>
      <c r="E37" s="16">
        <f t="shared" si="0"/>
        <v>18.3</v>
      </c>
      <c r="F37" s="23"/>
    </row>
    <row r="38" spans="1:6" x14ac:dyDescent="0.3">
      <c r="A38" s="11" t="s">
        <v>76</v>
      </c>
      <c r="B38" s="45" t="s">
        <v>21</v>
      </c>
      <c r="C38" s="35">
        <v>868203.98</v>
      </c>
      <c r="D38" s="22">
        <v>160203.06</v>
      </c>
      <c r="E38" s="16">
        <f>ROUND(D38/C38*100,1)</f>
        <v>18.5</v>
      </c>
      <c r="F38" s="23"/>
    </row>
    <row r="39" spans="1:6" ht="37.5" x14ac:dyDescent="0.3">
      <c r="A39" s="36" t="s">
        <v>96</v>
      </c>
      <c r="B39" s="48" t="s">
        <v>97</v>
      </c>
      <c r="C39" s="38">
        <v>1465.84</v>
      </c>
      <c r="D39" s="37">
        <v>30.7</v>
      </c>
      <c r="E39" s="16">
        <f>ROUND(D39/C39*100,1)</f>
        <v>2.1</v>
      </c>
      <c r="F39" s="23"/>
    </row>
    <row r="40" spans="1:6" x14ac:dyDescent="0.3">
      <c r="A40" s="11" t="s">
        <v>77</v>
      </c>
      <c r="B40" s="45" t="s">
        <v>20</v>
      </c>
      <c r="C40" s="35">
        <v>129620.49</v>
      </c>
      <c r="D40" s="22">
        <v>23905.08</v>
      </c>
      <c r="E40" s="16">
        <f t="shared" si="0"/>
        <v>18.399999999999999</v>
      </c>
      <c r="F40" s="23"/>
    </row>
    <row r="41" spans="1:6" x14ac:dyDescent="0.3">
      <c r="A41" s="11" t="s">
        <v>78</v>
      </c>
      <c r="B41" s="45" t="s">
        <v>19</v>
      </c>
      <c r="C41" s="35">
        <v>540112.36</v>
      </c>
      <c r="D41" s="22">
        <v>63663.93</v>
      </c>
      <c r="E41" s="16">
        <f t="shared" si="0"/>
        <v>11.8</v>
      </c>
      <c r="F41" s="23"/>
    </row>
    <row r="42" spans="1:6" x14ac:dyDescent="0.3">
      <c r="A42" s="18" t="s">
        <v>79</v>
      </c>
      <c r="B42" s="46" t="s">
        <v>18</v>
      </c>
      <c r="C42" s="19">
        <f>C36+C37+C38+C39+C40+C41</f>
        <v>15703162.950000001</v>
      </c>
      <c r="D42" s="20">
        <f>SUM(D36:D41)</f>
        <v>2670222.2800000003</v>
      </c>
      <c r="E42" s="21">
        <f t="shared" si="0"/>
        <v>17</v>
      </c>
      <c r="F42" s="23"/>
    </row>
    <row r="43" spans="1:6" x14ac:dyDescent="0.3">
      <c r="A43" s="11" t="s">
        <v>80</v>
      </c>
      <c r="B43" s="45" t="s">
        <v>17</v>
      </c>
      <c r="C43" s="35">
        <v>931205.93</v>
      </c>
      <c r="D43" s="22">
        <v>162803.45000000001</v>
      </c>
      <c r="E43" s="16">
        <f t="shared" si="0"/>
        <v>17.5</v>
      </c>
      <c r="F43" s="23"/>
    </row>
    <row r="44" spans="1:6" x14ac:dyDescent="0.3">
      <c r="A44" s="11" t="s">
        <v>81</v>
      </c>
      <c r="B44" s="45" t="s">
        <v>16</v>
      </c>
      <c r="C44" s="35">
        <v>1760.9</v>
      </c>
      <c r="D44" s="22">
        <v>1127.67</v>
      </c>
      <c r="E44" s="16">
        <f t="shared" si="0"/>
        <v>64</v>
      </c>
      <c r="F44" s="23"/>
    </row>
    <row r="45" spans="1:6" x14ac:dyDescent="0.3">
      <c r="A45" s="18" t="s">
        <v>82</v>
      </c>
      <c r="B45" s="46" t="s">
        <v>15</v>
      </c>
      <c r="C45" s="19">
        <f>C44+C43</f>
        <v>932966.83000000007</v>
      </c>
      <c r="D45" s="20">
        <f>D44+D43</f>
        <v>163931.12000000002</v>
      </c>
      <c r="E45" s="21">
        <f t="shared" si="0"/>
        <v>17.600000000000001</v>
      </c>
      <c r="F45" s="23"/>
    </row>
    <row r="46" spans="1:6" x14ac:dyDescent="0.3">
      <c r="A46" s="11" t="s">
        <v>83</v>
      </c>
      <c r="B46" s="45" t="s">
        <v>14</v>
      </c>
      <c r="C46" s="35">
        <v>4388</v>
      </c>
      <c r="D46" s="17">
        <v>0</v>
      </c>
      <c r="E46" s="16">
        <f t="shared" si="0"/>
        <v>0</v>
      </c>
      <c r="F46" s="23"/>
    </row>
    <row r="47" spans="1:6" x14ac:dyDescent="0.3">
      <c r="A47" s="18" t="s">
        <v>84</v>
      </c>
      <c r="B47" s="46" t="s">
        <v>13</v>
      </c>
      <c r="C47" s="19">
        <f>C46</f>
        <v>4388</v>
      </c>
      <c r="D47" s="20">
        <f>D46</f>
        <v>0</v>
      </c>
      <c r="E47" s="21">
        <f t="shared" si="0"/>
        <v>0</v>
      </c>
      <c r="F47" s="23"/>
    </row>
    <row r="48" spans="1:6" x14ac:dyDescent="0.3">
      <c r="A48" s="11">
        <v>1001</v>
      </c>
      <c r="B48" s="45" t="s">
        <v>12</v>
      </c>
      <c r="C48" s="35">
        <v>61582.559999999998</v>
      </c>
      <c r="D48" s="22">
        <v>15785.79</v>
      </c>
      <c r="E48" s="16">
        <f t="shared" si="0"/>
        <v>25.6</v>
      </c>
      <c r="F48" s="23"/>
    </row>
    <row r="49" spans="1:6" x14ac:dyDescent="0.3">
      <c r="A49" s="11">
        <v>1003</v>
      </c>
      <c r="B49" s="45" t="s">
        <v>11</v>
      </c>
      <c r="C49" s="35">
        <v>196907.1</v>
      </c>
      <c r="D49" s="22">
        <v>37121.64</v>
      </c>
      <c r="E49" s="16">
        <f t="shared" si="0"/>
        <v>18.899999999999999</v>
      </c>
      <c r="F49" s="23"/>
    </row>
    <row r="50" spans="1:6" x14ac:dyDescent="0.3">
      <c r="A50" s="11">
        <v>1004</v>
      </c>
      <c r="B50" s="45" t="s">
        <v>10</v>
      </c>
      <c r="C50" s="35">
        <v>211040.7</v>
      </c>
      <c r="D50" s="22">
        <v>61592.43</v>
      </c>
      <c r="E50" s="16">
        <f t="shared" si="0"/>
        <v>29.2</v>
      </c>
      <c r="F50" s="23"/>
    </row>
    <row r="51" spans="1:6" x14ac:dyDescent="0.3">
      <c r="A51" s="11">
        <v>1006</v>
      </c>
      <c r="B51" s="45" t="s">
        <v>9</v>
      </c>
      <c r="C51" s="35">
        <v>15256</v>
      </c>
      <c r="D51" s="22">
        <v>363.31</v>
      </c>
      <c r="E51" s="16">
        <f t="shared" si="0"/>
        <v>2.4</v>
      </c>
      <c r="F51" s="23"/>
    </row>
    <row r="52" spans="1:6" x14ac:dyDescent="0.3">
      <c r="A52" s="18" t="s">
        <v>85</v>
      </c>
      <c r="B52" s="46" t="s">
        <v>8</v>
      </c>
      <c r="C52" s="19">
        <f>SUM(C48:C51)</f>
        <v>484786.36</v>
      </c>
      <c r="D52" s="20">
        <f>SUM(D48:D51)</f>
        <v>114863.17</v>
      </c>
      <c r="E52" s="21">
        <f t="shared" si="0"/>
        <v>23.7</v>
      </c>
      <c r="F52" s="23"/>
    </row>
    <row r="53" spans="1:6" x14ac:dyDescent="0.3">
      <c r="A53" s="11">
        <v>1101</v>
      </c>
      <c r="B53" s="45" t="s">
        <v>7</v>
      </c>
      <c r="C53" s="35">
        <v>265806.46000000002</v>
      </c>
      <c r="D53" s="22">
        <v>38888.949999999997</v>
      </c>
      <c r="E53" s="16">
        <f t="shared" si="0"/>
        <v>14.6</v>
      </c>
      <c r="F53" s="23"/>
    </row>
    <row r="54" spans="1:6" x14ac:dyDescent="0.3">
      <c r="A54" s="11">
        <v>1102</v>
      </c>
      <c r="B54" s="45" t="s">
        <v>6</v>
      </c>
      <c r="C54" s="35">
        <v>2179165.5</v>
      </c>
      <c r="D54" s="22">
        <v>67706.75</v>
      </c>
      <c r="E54" s="16">
        <f t="shared" si="0"/>
        <v>3.1</v>
      </c>
      <c r="F54" s="23"/>
    </row>
    <row r="55" spans="1:6" x14ac:dyDescent="0.3">
      <c r="A55" s="11" t="s">
        <v>93</v>
      </c>
      <c r="B55" s="45" t="s">
        <v>94</v>
      </c>
      <c r="C55" s="35">
        <v>1119342.76</v>
      </c>
      <c r="D55" s="17">
        <v>219202.18</v>
      </c>
      <c r="E55" s="16">
        <f t="shared" si="0"/>
        <v>19.600000000000001</v>
      </c>
      <c r="F55" s="23"/>
    </row>
    <row r="56" spans="1:6" x14ac:dyDescent="0.3">
      <c r="A56" s="11" t="s">
        <v>110</v>
      </c>
      <c r="B56" s="45" t="s">
        <v>109</v>
      </c>
      <c r="C56" s="35">
        <v>599</v>
      </c>
      <c r="D56" s="17">
        <v>0</v>
      </c>
      <c r="E56" s="16">
        <f t="shared" si="0"/>
        <v>0</v>
      </c>
      <c r="F56" s="23"/>
    </row>
    <row r="57" spans="1:6" x14ac:dyDescent="0.3">
      <c r="A57" s="18" t="s">
        <v>86</v>
      </c>
      <c r="B57" s="46" t="s">
        <v>5</v>
      </c>
      <c r="C57" s="19">
        <f>C53+C54+C55+C56</f>
        <v>3564913.7199999997</v>
      </c>
      <c r="D57" s="20">
        <f>D53+D54+D55+D56</f>
        <v>325797.88</v>
      </c>
      <c r="E57" s="21">
        <f>ROUND(D57/C57*100,1)</f>
        <v>9.1</v>
      </c>
      <c r="F57" s="23"/>
    </row>
    <row r="58" spans="1:6" x14ac:dyDescent="0.3">
      <c r="A58" s="11">
        <v>1202</v>
      </c>
      <c r="B58" s="45" t="s">
        <v>4</v>
      </c>
      <c r="C58" s="35">
        <v>7587</v>
      </c>
      <c r="D58" s="22">
        <v>2073.61</v>
      </c>
      <c r="E58" s="16">
        <f t="shared" si="0"/>
        <v>27.3</v>
      </c>
      <c r="F58" s="23"/>
    </row>
    <row r="59" spans="1:6" x14ac:dyDescent="0.3">
      <c r="A59" s="18" t="s">
        <v>87</v>
      </c>
      <c r="B59" s="46" t="s">
        <v>3</v>
      </c>
      <c r="C59" s="19">
        <f>C58</f>
        <v>7587</v>
      </c>
      <c r="D59" s="20">
        <f>D58</f>
        <v>2073.61</v>
      </c>
      <c r="E59" s="21">
        <f t="shared" si="0"/>
        <v>27.3</v>
      </c>
      <c r="F59" s="23"/>
    </row>
    <row r="60" spans="1:6" ht="37.5" x14ac:dyDescent="0.3">
      <c r="A60" s="11">
        <v>1301</v>
      </c>
      <c r="B60" s="45" t="s">
        <v>2</v>
      </c>
      <c r="C60" s="27">
        <v>74300.77</v>
      </c>
      <c r="D60" s="22">
        <v>197.5</v>
      </c>
      <c r="E60" s="16">
        <f t="shared" si="0"/>
        <v>0.3</v>
      </c>
      <c r="F60" s="23"/>
    </row>
    <row r="61" spans="1:6" ht="37.5" x14ac:dyDescent="0.3">
      <c r="A61" s="18" t="s">
        <v>88</v>
      </c>
      <c r="B61" s="46" t="s">
        <v>1</v>
      </c>
      <c r="C61" s="19">
        <f>C60</f>
        <v>74300.77</v>
      </c>
      <c r="D61" s="20">
        <f>D60</f>
        <v>197.5</v>
      </c>
      <c r="E61" s="21">
        <f t="shared" si="0"/>
        <v>0.3</v>
      </c>
      <c r="F61" s="23"/>
    </row>
    <row r="62" spans="1:6" x14ac:dyDescent="0.3">
      <c r="A62" s="40" t="s">
        <v>0</v>
      </c>
      <c r="B62" s="41"/>
      <c r="C62" s="19">
        <f>C14+C20+C28+C33+C35+C42+C45+C47+C52+C57+C59++C16+C61</f>
        <v>28911196.949999999</v>
      </c>
      <c r="D62" s="20">
        <f>D14+D20+D28+D33+D35+D42+D45+D47+D52+D57+D59+D61</f>
        <v>4487560.16</v>
      </c>
      <c r="E62" s="21">
        <f t="shared" si="0"/>
        <v>15.5</v>
      </c>
      <c r="F62" s="23"/>
    </row>
    <row r="63" spans="1:6" x14ac:dyDescent="0.3">
      <c r="A63" s="4"/>
      <c r="B63" s="7"/>
      <c r="C63" s="24"/>
      <c r="D63" s="24"/>
      <c r="E63" s="23"/>
      <c r="F63" s="23"/>
    </row>
    <row r="64" spans="1:6" x14ac:dyDescent="0.3">
      <c r="A64" s="4"/>
      <c r="B64" s="7"/>
      <c r="C64" s="24"/>
      <c r="D64" s="24"/>
      <c r="E64" s="23"/>
      <c r="F64" s="23"/>
    </row>
    <row r="65" spans="1:4" x14ac:dyDescent="0.3">
      <c r="A65" s="1"/>
      <c r="B65" s="6"/>
      <c r="C65" s="2"/>
      <c r="D65" s="2"/>
    </row>
    <row r="66" spans="1:4" x14ac:dyDescent="0.3">
      <c r="A66" s="1"/>
      <c r="B66" s="6"/>
      <c r="C66" s="2"/>
      <c r="D66" s="2"/>
    </row>
    <row r="67" spans="1:4" x14ac:dyDescent="0.3">
      <c r="A67" s="1"/>
      <c r="B67" s="6"/>
      <c r="C67" s="2"/>
      <c r="D67" s="2"/>
    </row>
    <row r="68" spans="1:4" x14ac:dyDescent="0.3">
      <c r="A68" s="1"/>
      <c r="B68" s="6"/>
      <c r="C68" s="2"/>
      <c r="D68" s="2"/>
    </row>
    <row r="69" spans="1:4" x14ac:dyDescent="0.3">
      <c r="A69" s="1"/>
      <c r="B69" s="6"/>
      <c r="C69" s="2"/>
      <c r="D69" s="2"/>
    </row>
    <row r="70" spans="1:4" x14ac:dyDescent="0.3">
      <c r="A70" s="1"/>
      <c r="B70" s="6"/>
      <c r="C70" s="2"/>
      <c r="D70" s="2"/>
    </row>
  </sheetData>
  <mergeCells count="5">
    <mergeCell ref="A2:E2"/>
    <mergeCell ref="A62:B62"/>
    <mergeCell ref="D1:E1"/>
    <mergeCell ref="D4:E4"/>
    <mergeCell ref="L8:M17"/>
  </mergeCells>
  <pageMargins left="1.1811023622047245" right="0.39370078740157483" top="0.39370078740157483" bottom="0.39370078740157483" header="0.51181102362204722" footer="0.51181102362204722"/>
  <pageSetup paperSize="9" scale="54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Черепанова Ксения Александровна</cp:lastModifiedBy>
  <cp:lastPrinted>2024-04-23T06:06:37Z</cp:lastPrinted>
  <dcterms:created xsi:type="dcterms:W3CDTF">2019-04-15T12:29:28Z</dcterms:created>
  <dcterms:modified xsi:type="dcterms:W3CDTF">2024-04-23T06:06:40Z</dcterms:modified>
</cp:coreProperties>
</file>