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8800" windowHeight="11700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K57" i="2" l="1"/>
  <c r="H57" i="2"/>
  <c r="E57" i="2"/>
  <c r="K56" i="2"/>
  <c r="H56" i="2"/>
  <c r="E56" i="2"/>
  <c r="K55" i="2"/>
  <c r="H55" i="2"/>
  <c r="E55" i="2"/>
  <c r="K54" i="2"/>
  <c r="H54" i="2"/>
  <c r="E54" i="2"/>
  <c r="K53" i="2"/>
  <c r="H53" i="2"/>
  <c r="E53" i="2"/>
  <c r="L52" i="2"/>
  <c r="K52" i="2"/>
  <c r="I52" i="2"/>
  <c r="H52" i="2"/>
  <c r="F52" i="2"/>
  <c r="E52" i="2"/>
  <c r="K51" i="2"/>
  <c r="H51" i="2"/>
  <c r="E51" i="2"/>
  <c r="K50" i="2"/>
  <c r="H50" i="2"/>
  <c r="E50" i="2"/>
  <c r="K49" i="2"/>
  <c r="H49" i="2"/>
  <c r="E49" i="2"/>
  <c r="K48" i="2"/>
  <c r="H48" i="2"/>
  <c r="E48" i="2"/>
  <c r="K47" i="2"/>
  <c r="H47" i="2"/>
  <c r="E47" i="2"/>
  <c r="K46" i="2"/>
  <c r="H46" i="2"/>
  <c r="E46" i="2"/>
  <c r="K45" i="2"/>
  <c r="H45" i="2"/>
  <c r="E45" i="2"/>
  <c r="K44" i="2"/>
  <c r="H44" i="2"/>
  <c r="E44" i="2"/>
  <c r="K43" i="2"/>
  <c r="H43" i="2"/>
  <c r="E43" i="2"/>
  <c r="K42" i="2"/>
  <c r="H42" i="2"/>
  <c r="E42" i="2"/>
  <c r="K41" i="2"/>
  <c r="H41" i="2"/>
  <c r="E41" i="2"/>
  <c r="L40" i="2"/>
  <c r="K40" i="2"/>
  <c r="I40" i="2"/>
  <c r="H40" i="2"/>
  <c r="F40" i="2"/>
  <c r="E40" i="2"/>
  <c r="L39" i="2"/>
  <c r="K39" i="2"/>
  <c r="I39" i="2"/>
  <c r="H39" i="2"/>
  <c r="F39" i="2"/>
  <c r="E39" i="2"/>
  <c r="L38" i="2"/>
  <c r="K38" i="2"/>
  <c r="I38" i="2"/>
  <c r="H38" i="2"/>
  <c r="F38" i="2"/>
  <c r="E38" i="2"/>
  <c r="L37" i="2"/>
  <c r="K37" i="2"/>
  <c r="I37" i="2"/>
  <c r="H37" i="2"/>
  <c r="F37" i="2"/>
  <c r="E37" i="2"/>
  <c r="L36" i="2"/>
  <c r="K36" i="2"/>
  <c r="I36" i="2"/>
  <c r="H36" i="2"/>
  <c r="F36" i="2"/>
  <c r="E36" i="2"/>
  <c r="K35" i="2"/>
  <c r="H35" i="2"/>
  <c r="E35" i="2"/>
  <c r="C35" i="2"/>
  <c r="I35" i="2" s="1"/>
  <c r="K34" i="2"/>
  <c r="H34" i="2"/>
  <c r="E34" i="2"/>
  <c r="K33" i="2"/>
  <c r="H33" i="2"/>
  <c r="E33" i="2"/>
  <c r="L32" i="2"/>
  <c r="K32" i="2"/>
  <c r="I32" i="2"/>
  <c r="H32" i="2"/>
  <c r="F32" i="2"/>
  <c r="E32" i="2"/>
  <c r="L31" i="2"/>
  <c r="K31" i="2"/>
  <c r="I31" i="2"/>
  <c r="H31" i="2"/>
  <c r="F31" i="2"/>
  <c r="E31" i="2"/>
  <c r="K30" i="2"/>
  <c r="H30" i="2"/>
  <c r="E30" i="2"/>
  <c r="C30" i="2"/>
  <c r="L30" i="2" s="1"/>
  <c r="L29" i="2"/>
  <c r="K29" i="2"/>
  <c r="I29" i="2"/>
  <c r="H29" i="2"/>
  <c r="F29" i="2"/>
  <c r="E29" i="2"/>
  <c r="L28" i="2"/>
  <c r="K28" i="2"/>
  <c r="I28" i="2"/>
  <c r="H28" i="2"/>
  <c r="F28" i="2"/>
  <c r="E28" i="2"/>
  <c r="L27" i="2"/>
  <c r="K27" i="2"/>
  <c r="I27" i="2"/>
  <c r="H27" i="2"/>
  <c r="F27" i="2"/>
  <c r="E27" i="2"/>
  <c r="L26" i="2"/>
  <c r="K26" i="2"/>
  <c r="I26" i="2"/>
  <c r="H26" i="2"/>
  <c r="F26" i="2"/>
  <c r="E26" i="2"/>
  <c r="L25" i="2"/>
  <c r="K25" i="2"/>
  <c r="I25" i="2"/>
  <c r="H25" i="2"/>
  <c r="F25" i="2"/>
  <c r="E25" i="2"/>
  <c r="K24" i="2"/>
  <c r="H24" i="2"/>
  <c r="E24" i="2"/>
  <c r="K23" i="2"/>
  <c r="H23" i="2"/>
  <c r="E23" i="2"/>
  <c r="L22" i="2"/>
  <c r="K22" i="2"/>
  <c r="I22" i="2"/>
  <c r="H22" i="2"/>
  <c r="F22" i="2"/>
  <c r="E22" i="2"/>
  <c r="L21" i="2"/>
  <c r="K21" i="2"/>
  <c r="I21" i="2"/>
  <c r="H21" i="2"/>
  <c r="F21" i="2"/>
  <c r="E21" i="2"/>
  <c r="L20" i="2"/>
  <c r="K20" i="2"/>
  <c r="I20" i="2"/>
  <c r="H20" i="2"/>
  <c r="F20" i="2"/>
  <c r="E20" i="2"/>
  <c r="K19" i="2"/>
  <c r="H19" i="2"/>
  <c r="E19" i="2"/>
  <c r="C19" i="2"/>
  <c r="F19" i="2" s="1"/>
  <c r="L18" i="2"/>
  <c r="K18" i="2"/>
  <c r="I18" i="2"/>
  <c r="H18" i="2"/>
  <c r="F18" i="2"/>
  <c r="E18" i="2"/>
  <c r="L17" i="2"/>
  <c r="K17" i="2"/>
  <c r="I17" i="2"/>
  <c r="H17" i="2"/>
  <c r="F17" i="2"/>
  <c r="E17" i="2"/>
  <c r="L16" i="2"/>
  <c r="K16" i="2"/>
  <c r="I16" i="2"/>
  <c r="H16" i="2"/>
  <c r="F16" i="2"/>
  <c r="E16" i="2"/>
  <c r="L15" i="2"/>
  <c r="K15" i="2"/>
  <c r="I15" i="2"/>
  <c r="H15" i="2"/>
  <c r="F15" i="2"/>
  <c r="E15" i="2"/>
  <c r="K14" i="2"/>
  <c r="H14" i="2"/>
  <c r="E14" i="2"/>
  <c r="C14" i="2"/>
  <c r="F14" i="2" s="1"/>
  <c r="L13" i="2"/>
  <c r="K13" i="2"/>
  <c r="I13" i="2"/>
  <c r="H13" i="2"/>
  <c r="F13" i="2"/>
  <c r="E13" i="2"/>
  <c r="K12" i="2"/>
  <c r="H12" i="2"/>
  <c r="E12" i="2"/>
  <c r="C12" i="2"/>
  <c r="L12" i="2" s="1"/>
  <c r="L11" i="2"/>
  <c r="K11" i="2"/>
  <c r="I11" i="2"/>
  <c r="H11" i="2"/>
  <c r="F11" i="2"/>
  <c r="E11" i="2"/>
  <c r="K10" i="2"/>
  <c r="H10" i="2"/>
  <c r="F10" i="2"/>
  <c r="E10" i="2"/>
  <c r="C10" i="2"/>
  <c r="I10" i="2" s="1"/>
  <c r="K9" i="2"/>
  <c r="H9" i="2"/>
  <c r="E9" i="2"/>
  <c r="K58" i="2" l="1"/>
  <c r="I12" i="2"/>
  <c r="F30" i="2"/>
  <c r="F35" i="2"/>
  <c r="I30" i="2"/>
  <c r="L35" i="2"/>
  <c r="E58" i="2"/>
  <c r="C9" i="2"/>
  <c r="F9" i="2" s="1"/>
  <c r="H58" i="2"/>
  <c r="L10" i="2"/>
  <c r="I14" i="2"/>
  <c r="L9" i="2"/>
  <c r="F12" i="2"/>
  <c r="L19" i="2"/>
  <c r="I19" i="2"/>
  <c r="L14" i="2"/>
  <c r="C58" i="2"/>
  <c r="I9" i="2" l="1"/>
</calcChain>
</file>

<file path=xl/sharedStrings.xml><?xml version="1.0" encoding="utf-8"?>
<sst xmlns="http://schemas.openxmlformats.org/spreadsheetml/2006/main" count="71" uniqueCount="67">
  <si>
    <t>к заключению Счетной палаты</t>
  </si>
  <si>
    <t>№ п/п</t>
  </si>
  <si>
    <t>Наименование кода доходов</t>
  </si>
  <si>
    <t>Оценка 2016 года, тыс. руб.</t>
  </si>
  <si>
    <t>Проектируемый объем на  2017 год</t>
  </si>
  <si>
    <t>Проектируемый объем на  2018 год</t>
  </si>
  <si>
    <t>Проектируемый объем на  2019 год</t>
  </si>
  <si>
    <t>2017 год,                 тыс. рублей</t>
  </si>
  <si>
    <t>Доля дохода в общем объеме, %</t>
  </si>
  <si>
    <t>% роста (снижения) к оценке 2016 года</t>
  </si>
  <si>
    <t>2018 год,                 тыс. рублей</t>
  </si>
  <si>
    <t>2019 год,    тыс. рублей</t>
  </si>
  <si>
    <t>НАЛОГОВЫЕ И НЕНАЛОГОВЫЕ ДОХОДЫ</t>
  </si>
  <si>
    <t>Налоги на прибыль, доходы</t>
  </si>
  <si>
    <t xml:space="preserve">Налог на доходы физических лиц                                                                                        </t>
  </si>
  <si>
    <t>Налоги на товары (работы, услуги), реализуемые на территории Российской Федерации</t>
  </si>
  <si>
    <t xml:space="preserve">Акцизы по подакцизным товарам (продукции), производимым на территории Российской Федерации </t>
  </si>
  <si>
    <t>Налоги на совокупный доход</t>
  </si>
  <si>
    <t>Налог, взимаемый в связи с применением упрощенной системы налогообложения</t>
  </si>
  <si>
    <t xml:space="preserve">Единый налог на вмененный доход для отдельных видов деятельности </t>
  </si>
  <si>
    <t xml:space="preserve">Единый сельскохозяйственный налог </t>
  </si>
  <si>
    <t>Налог, взимаемый в связи с применением патентной системы налогообложения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</si>
  <si>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</si>
  <si>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</si>
  <si>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</si>
  <si>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</si>
  <si>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</si>
  <si>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Государственная пошлина за государственную регистрацию, а также за совершение прочих юридически значимых действий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</si>
  <si>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</si>
  <si>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</si>
  <si>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</si>
  <si>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от государственных и муниципальных унитарных предприятий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</si>
  <si>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</si>
  <si>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</si>
  <si>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</si>
  <si>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(работ) и компенсации затрат государства</t>
  </si>
  <si>
    <t>Доходы от оказания платных услуг (работ)</t>
  </si>
  <si>
    <t>Доходы от компенсации затрат государства</t>
  </si>
  <si>
    <t xml:space="preserve">Доходы от продажи материальных и нематериальных активов </t>
  </si>
  <si>
    <t>Доходы от продажи квартир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</si>
  <si>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</si>
  <si>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</si>
  <si>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Штрафы, санкции, возмещение ущерба</t>
  </si>
  <si>
    <t>Денежные взыскания (штрафы) за нарушение законодательства о налогах и сборах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</si>
  <si>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</si>
  <si>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</si>
  <si>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</si>
  <si>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</si>
  <si>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</si>
  <si>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Денежные взыскания (штрафы) за правонарушения в области дорожного движения</t>
  </si>
  <si>
    <t>Суммы по искам о возмещении вреда, причиненного окружающей среде</t>
  </si>
  <si>
    <t>Поступления сумм в возмещение вреда, причиняемого автомобиль-ным дорогам транспортными средствами, осуществляющими перевозки тяжеловесных и (или) крупногабаритных грузов</t>
  </si>
  <si>
    <t>Денежные взыскания (штрафы) за нарушение законодательства Российской Федерации об админи-стративных правонарушениях, пре-дусмотренные статьей 20.25 Кодек-са Российской Федерации об адми-нистративных правонарушениях</t>
  </si>
  <si>
    <t>Денежные взыскания (штрафы) за нарушения законодательства Российской Федерации о промышленной безопасности</t>
  </si>
  <si>
    <t>Прочие поступления от денежных взысканий (штрафов) и иных сумм в возмещение ущерба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</si>
  <si>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</si>
  <si>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</si>
  <si>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</si>
  <si>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</si>
  <si>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</si>
  <si>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</si>
  <si>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В С Е Г О   Д О Х О Д О В</t>
  </si>
  <si>
    <t>Инспектор Счетной палаты города</t>
  </si>
  <si>
    <t>О.В. Сетяева</t>
  </si>
  <si>
    <t xml:space="preserve"> Анализ прогнозируемых доходов бюджета города Нижневартовска на очередной финансовый и плановый период</t>
  </si>
  <si>
    <t>Приложение № 2</t>
  </si>
  <si>
    <t>от 22 ноября 2016 года № 264 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</si>
</sst>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1" applyNumberFormat="0">
      <alignment horizontal="right" vertical="top"/>
    </xf>
  </cellStyleXfs>
  <cellXfs count="62">
    <xf numFmtId="0" fontId="0" fillId="0" borderId="0" xfId="0"/>
    <xf numFmtId="0" fontId="5" fillId="0" borderId="0" xfId="1" applyFont="1" applyAlignment="1" applyProtection="1">
      <alignment horizontal="right" wrapText="1"/>
      <protection hidden="1"/>
    </xf>
    <xf numFmtId="0" fontId="2" fillId="0" borderId="0" xfId="1" applyFont="1" applyAlignment="1" applyProtection="1">
      <alignment horizontal="right" wrapText="1"/>
      <protection hidden="1"/>
    </xf>
    <xf numFmtId="0" fontId="7" fillId="0" borderId="0" xfId="0" applyFont="1"/>
    <xf numFmtId="0" fontId="8" fillId="0" borderId="0" xfId="1" applyFont="1" applyAlignment="1" applyProtection="1">
      <alignment wrapText="1"/>
      <protection hidden="1"/>
    </xf>
    <xf numFmtId="0" fontId="9" fillId="0" borderId="0" xfId="0" applyFont="1" applyAlignment="1">
      <alignment horizontal="center" vertical="top"/>
    </xf>
    <xf numFmtId="0" fontId="9" fillId="2" borderId="0" xfId="0" applyFont="1" applyFill="1" applyAlignment="1">
      <alignment horizontal="center" vertical="top"/>
    </xf>
    <xf numFmtId="4" fontId="9" fillId="2" borderId="0" xfId="0" applyNumberFormat="1" applyFont="1" applyFill="1" applyAlignment="1">
      <alignment horizontal="center" vertical="top"/>
    </xf>
    <xf numFmtId="0" fontId="6" fillId="0" borderId="0" xfId="1" applyFont="1" applyAlignment="1"/>
    <xf numFmtId="3" fontId="6" fillId="0" borderId="0" xfId="1" applyNumberFormat="1" applyFont="1"/>
    <xf numFmtId="0" fontId="6" fillId="0" borderId="0" xfId="1" applyFont="1"/>
    <xf numFmtId="0" fontId="6" fillId="0" borderId="0" xfId="1" applyFont="1" applyAlignment="1">
      <alignment horizontal="right"/>
    </xf>
    <xf numFmtId="0" fontId="10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4" fontId="11" fillId="2" borderId="2" xfId="0" applyNumberFormat="1" applyFont="1" applyFill="1" applyBorder="1" applyAlignment="1">
      <alignment horizontal="center" vertical="top" wrapText="1"/>
    </xf>
    <xf numFmtId="4" fontId="11" fillId="3" borderId="2" xfId="0" applyNumberFormat="1" applyFont="1" applyFill="1" applyBorder="1" applyAlignment="1">
      <alignment horizontal="center" vertical="top"/>
    </xf>
    <xf numFmtId="165" fontId="6" fillId="2" borderId="2" xfId="1" applyNumberFormat="1" applyFont="1" applyFill="1" applyBorder="1" applyAlignment="1">
      <alignment horizontal="center" vertical="top"/>
    </xf>
    <xf numFmtId="164" fontId="11" fillId="3" borderId="2" xfId="0" applyNumberFormat="1" applyFont="1" applyFill="1" applyBorder="1" applyAlignment="1">
      <alignment horizontal="center" vertical="top"/>
    </xf>
    <xf numFmtId="4" fontId="11" fillId="0" borderId="2" xfId="0" applyNumberFormat="1" applyFont="1" applyBorder="1" applyAlignment="1">
      <alignment horizontal="center" vertical="top" wrapText="1"/>
    </xf>
    <xf numFmtId="164" fontId="11" fillId="0" borderId="2" xfId="0" applyNumberFormat="1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4" fontId="5" fillId="2" borderId="2" xfId="1" applyNumberFormat="1" applyFont="1" applyFill="1" applyBorder="1" applyAlignment="1" applyProtection="1">
      <alignment horizontal="center" vertical="top"/>
      <protection hidden="1"/>
    </xf>
    <xf numFmtId="4" fontId="9" fillId="0" borderId="2" xfId="0" applyNumberFormat="1" applyFont="1" applyBorder="1" applyAlignment="1">
      <alignment horizontal="center" vertical="top"/>
    </xf>
    <xf numFmtId="165" fontId="5" fillId="2" borderId="2" xfId="1" applyNumberFormat="1" applyFont="1" applyFill="1" applyBorder="1" applyAlignment="1">
      <alignment horizontal="center" vertical="top"/>
    </xf>
    <xf numFmtId="164" fontId="9" fillId="3" borderId="2" xfId="0" applyNumberFormat="1" applyFont="1" applyFill="1" applyBorder="1" applyAlignment="1">
      <alignment horizontal="center" vertical="top"/>
    </xf>
    <xf numFmtId="4" fontId="9" fillId="0" borderId="2" xfId="0" applyNumberFormat="1" applyFont="1" applyBorder="1" applyAlignment="1">
      <alignment horizontal="center" vertical="top" wrapText="1"/>
    </xf>
    <xf numFmtId="164" fontId="9" fillId="0" borderId="2" xfId="0" applyNumberFormat="1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164" fontId="11" fillId="2" borderId="2" xfId="0" applyNumberFormat="1" applyFont="1" applyFill="1" applyBorder="1" applyAlignment="1">
      <alignment horizontal="center" vertical="top" wrapText="1"/>
    </xf>
    <xf numFmtId="164" fontId="5" fillId="2" borderId="2" xfId="2" applyNumberFormat="1" applyFont="1" applyFill="1" applyBorder="1" applyAlignment="1">
      <alignment horizontal="center" vertical="top"/>
    </xf>
    <xf numFmtId="4" fontId="9" fillId="3" borderId="2" xfId="0" applyNumberFormat="1" applyFont="1" applyFill="1" applyBorder="1" applyAlignment="1">
      <alignment horizontal="center" vertical="top"/>
    </xf>
    <xf numFmtId="4" fontId="6" fillId="2" borderId="2" xfId="1" applyNumberFormat="1" applyFont="1" applyFill="1" applyBorder="1" applyAlignment="1">
      <alignment horizontal="center" vertical="top"/>
    </xf>
    <xf numFmtId="4" fontId="5" fillId="2" borderId="2" xfId="1" applyNumberFormat="1" applyFont="1" applyFill="1" applyBorder="1" applyAlignment="1">
      <alignment horizontal="center" vertical="top"/>
    </xf>
    <xf numFmtId="164" fontId="9" fillId="0" borderId="2" xfId="0" applyNumberFormat="1" applyFont="1" applyBorder="1" applyAlignment="1">
      <alignment horizontal="left" vertical="top" wrapText="1" indent="1"/>
    </xf>
    <xf numFmtId="164" fontId="10" fillId="0" borderId="2" xfId="0" applyNumberFormat="1" applyFont="1" applyBorder="1" applyAlignment="1">
      <alignment horizontal="center" vertical="top" wrapText="1"/>
    </xf>
    <xf numFmtId="2" fontId="5" fillId="2" borderId="2" xfId="1" applyNumberFormat="1" applyFont="1" applyFill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4" fontId="2" fillId="2" borderId="2" xfId="1" applyNumberFormat="1" applyFont="1" applyFill="1" applyBorder="1" applyAlignment="1">
      <alignment horizontal="center" vertical="top"/>
    </xf>
    <xf numFmtId="4" fontId="3" fillId="3" borderId="2" xfId="0" applyNumberFormat="1" applyFont="1" applyFill="1" applyBorder="1" applyAlignment="1">
      <alignment horizontal="center" vertical="top"/>
    </xf>
    <xf numFmtId="165" fontId="2" fillId="2" borderId="2" xfId="1" applyNumberFormat="1" applyFont="1" applyFill="1" applyBorder="1" applyAlignment="1">
      <alignment horizontal="center" vertical="top"/>
    </xf>
    <xf numFmtId="164" fontId="3" fillId="3" borderId="2" xfId="0" applyNumberFormat="1" applyFont="1" applyFill="1" applyBorder="1" applyAlignment="1">
      <alignment horizontal="center" vertical="top"/>
    </xf>
    <xf numFmtId="4" fontId="3" fillId="0" borderId="2" xfId="0" applyNumberFormat="1" applyFont="1" applyBorder="1" applyAlignment="1">
      <alignment horizontal="center" vertical="top" wrapText="1"/>
    </xf>
    <xf numFmtId="164" fontId="3" fillId="0" borderId="2" xfId="0" applyNumberFormat="1" applyFont="1" applyBorder="1" applyAlignment="1">
      <alignment horizontal="center" vertical="top" wrapText="1"/>
    </xf>
    <xf numFmtId="2" fontId="2" fillId="2" borderId="2" xfId="1" applyNumberFormat="1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2" borderId="2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49" fontId="2" fillId="2" borderId="2" xfId="1" applyNumberFormat="1" applyFont="1" applyFill="1" applyBorder="1" applyAlignment="1">
      <alignment horizontal="center" vertical="top" wrapText="1"/>
    </xf>
    <xf numFmtId="0" fontId="6" fillId="0" borderId="0" xfId="1" applyFont="1" applyAlignment="1" applyProtection="1">
      <alignment horizontal="right" wrapText="1"/>
      <protection hidden="1"/>
    </xf>
    <xf numFmtId="0" fontId="2" fillId="0" borderId="0" xfId="1" applyFont="1" applyAlignment="1" applyProtection="1">
      <alignment horizontal="center" wrapText="1"/>
      <protection hidden="1"/>
    </xf>
    <xf numFmtId="0" fontId="7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/>
    </xf>
  </cellXfs>
  <cellStyles count="3">
    <cellStyle name="Данные (редактируемые)" xfId="2"/>
    <cellStyle name="Обычный" xfId="0" builtinId="0"/>
    <cellStyle name="Обычный_Tmp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workbookViewId="0">
      <selection activeCell="E8" sqref="E8"/>
    </sheetView>
  </sheetViews>
  <sheetFormatPr defaultRowHeight="12.75" x14ac:dyDescent="0.2"/>
  <cols>
    <col min="1" max="1" width="6" style="3" customWidth="1"/>
    <col min="2" max="2" width="43" style="3" customWidth="1"/>
    <col min="3" max="3" width="13.85546875" style="3" customWidth="1"/>
    <col min="4" max="4" width="15.28515625" style="3" customWidth="1"/>
    <col min="5" max="5" width="9.140625" style="3"/>
    <col min="6" max="6" width="7.42578125" style="3" customWidth="1"/>
    <col min="7" max="7" width="13.7109375" style="3" customWidth="1"/>
    <col min="8" max="8" width="9.140625" style="3"/>
    <col min="9" max="9" width="7" style="3" customWidth="1"/>
    <col min="10" max="10" width="13.7109375" style="3" customWidth="1"/>
    <col min="11" max="11" width="9.140625" style="3"/>
    <col min="12" max="12" width="7.7109375" style="3" customWidth="1"/>
    <col min="13" max="16384" width="9.140625" style="3"/>
  </cols>
  <sheetData>
    <row r="1" spans="1:12" ht="13.5" x14ac:dyDescent="0.25">
      <c r="A1" s="1"/>
      <c r="B1" s="2"/>
      <c r="C1" s="2"/>
      <c r="D1" s="2"/>
      <c r="E1" s="2"/>
      <c r="F1" s="2"/>
      <c r="G1" s="2"/>
      <c r="H1" s="2"/>
      <c r="I1" s="2"/>
      <c r="J1" s="55" t="s">
        <v>65</v>
      </c>
      <c r="K1" s="55"/>
      <c r="L1" s="55"/>
    </row>
    <row r="2" spans="1:12" ht="13.5" x14ac:dyDescent="0.25">
      <c r="A2" s="1"/>
      <c r="B2" s="2"/>
      <c r="C2" s="2"/>
      <c r="D2" s="2"/>
      <c r="E2" s="2"/>
      <c r="F2" s="2"/>
      <c r="G2" s="2"/>
      <c r="H2" s="2"/>
      <c r="I2" s="2"/>
      <c r="J2" s="55" t="s">
        <v>0</v>
      </c>
      <c r="K2" s="55"/>
      <c r="L2" s="55"/>
    </row>
    <row r="3" spans="1:12" ht="13.5" x14ac:dyDescent="0.25">
      <c r="A3" s="1"/>
      <c r="B3" s="2"/>
      <c r="C3" s="2"/>
      <c r="D3" s="2"/>
      <c r="E3" s="2"/>
      <c r="F3" s="2"/>
      <c r="G3" s="2"/>
      <c r="H3" s="2"/>
      <c r="I3" s="2"/>
      <c r="J3" s="55" t="s">
        <v>66</v>
      </c>
      <c r="K3" s="55"/>
      <c r="L3" s="55"/>
    </row>
    <row r="4" spans="1:12" ht="13.5" x14ac:dyDescent="0.25">
      <c r="A4" s="1"/>
      <c r="B4" s="2"/>
      <c r="C4" s="2"/>
      <c r="D4" s="2"/>
      <c r="E4" s="2"/>
      <c r="F4" s="2"/>
      <c r="G4" s="2"/>
      <c r="H4" s="2"/>
      <c r="I4" s="2"/>
      <c r="J4" s="4"/>
      <c r="K4" s="4"/>
      <c r="L4" s="4"/>
    </row>
    <row r="5" spans="1:12" x14ac:dyDescent="0.2">
      <c r="A5" s="56" t="s">
        <v>64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x14ac:dyDescent="0.2">
      <c r="A6" s="5"/>
      <c r="B6" s="5"/>
      <c r="C6" s="6"/>
      <c r="D6" s="5"/>
      <c r="E6" s="5"/>
      <c r="F6" s="5"/>
      <c r="G6" s="5"/>
      <c r="H6" s="5"/>
      <c r="I6" s="5"/>
      <c r="J6" s="5"/>
      <c r="K6" s="5"/>
      <c r="L6" s="5"/>
    </row>
    <row r="7" spans="1:12" x14ac:dyDescent="0.2">
      <c r="A7" s="58" t="s">
        <v>1</v>
      </c>
      <c r="B7" s="59" t="s">
        <v>2</v>
      </c>
      <c r="C7" s="60" t="s">
        <v>3</v>
      </c>
      <c r="D7" s="59" t="s">
        <v>4</v>
      </c>
      <c r="E7" s="59"/>
      <c r="F7" s="59"/>
      <c r="G7" s="59" t="s">
        <v>5</v>
      </c>
      <c r="H7" s="59"/>
      <c r="I7" s="59"/>
      <c r="J7" s="59" t="s">
        <v>6</v>
      </c>
      <c r="K7" s="59"/>
      <c r="L7" s="59"/>
    </row>
    <row r="8" spans="1:12" ht="89.25" x14ac:dyDescent="0.2">
      <c r="A8" s="58"/>
      <c r="B8" s="58"/>
      <c r="C8" s="61"/>
      <c r="D8" s="38" t="s">
        <v>7</v>
      </c>
      <c r="E8" s="54" t="s">
        <v>8</v>
      </c>
      <c r="F8" s="38" t="s">
        <v>9</v>
      </c>
      <c r="G8" s="38" t="s">
        <v>10</v>
      </c>
      <c r="H8" s="54" t="s">
        <v>8</v>
      </c>
      <c r="I8" s="38" t="s">
        <v>9</v>
      </c>
      <c r="J8" s="38" t="s">
        <v>11</v>
      </c>
      <c r="K8" s="54" t="s">
        <v>8</v>
      </c>
      <c r="L8" s="38" t="s">
        <v>9</v>
      </c>
    </row>
    <row r="9" spans="1:12" x14ac:dyDescent="0.2">
      <c r="A9" s="20">
        <v>1</v>
      </c>
      <c r="B9" s="38" t="s">
        <v>12</v>
      </c>
      <c r="C9" s="53">
        <f>C11+C13+C14+C19+C22+C25+C30+C32+C35+C39+C40+Q42</f>
        <v>6412290.0999999996</v>
      </c>
      <c r="D9" s="40">
        <v>5999091.5</v>
      </c>
      <c r="E9" s="41">
        <f>D9/D58*100</f>
        <v>42.089301105642207</v>
      </c>
      <c r="F9" s="42">
        <f>D9/C9*100-100</f>
        <v>-6.443853811292783</v>
      </c>
      <c r="G9" s="43">
        <v>6132137.7000000002</v>
      </c>
      <c r="H9" s="44">
        <f>G9/G58*100</f>
        <v>43.458875305027398</v>
      </c>
      <c r="I9" s="44">
        <f>G9/C9*100-100</f>
        <v>-4.3689913530268996</v>
      </c>
      <c r="J9" s="43">
        <v>6217477</v>
      </c>
      <c r="K9" s="44">
        <f>J9/J58*100</f>
        <v>46.278665003213874</v>
      </c>
      <c r="L9" s="44">
        <f>J9/C9*100-100</f>
        <v>-3.0381204992581274</v>
      </c>
    </row>
    <row r="10" spans="1:12" ht="13.5" x14ac:dyDescent="0.2">
      <c r="A10" s="12">
        <v>2</v>
      </c>
      <c r="B10" s="13" t="s">
        <v>13</v>
      </c>
      <c r="C10" s="14">
        <f>C11</f>
        <v>4168319</v>
      </c>
      <c r="D10" s="15">
        <v>3881937.3</v>
      </c>
      <c r="E10" s="16">
        <f>D10/D$58*100</f>
        <v>27.235461885007705</v>
      </c>
      <c r="F10" s="17">
        <f>D10/C10*100-100</f>
        <v>-6.8704362597968185</v>
      </c>
      <c r="G10" s="18">
        <v>3981543</v>
      </c>
      <c r="H10" s="19">
        <f>G10/G$58*100</f>
        <v>28.217464972876371</v>
      </c>
      <c r="I10" s="19">
        <f t="shared" ref="I10:I52" si="0">G10/C10*100-100</f>
        <v>-4.480847075283819</v>
      </c>
      <c r="J10" s="18">
        <v>4063177</v>
      </c>
      <c r="K10" s="19">
        <f>J10/J$58*100</f>
        <v>30.243522771658593</v>
      </c>
      <c r="L10" s="19">
        <f t="shared" ref="L10:L52" si="1">J10/C10*100-100</f>
        <v>-2.5224077139969268</v>
      </c>
    </row>
    <row r="11" spans="1:12" x14ac:dyDescent="0.2">
      <c r="A11" s="20">
        <v>3</v>
      </c>
      <c r="B11" s="21" t="s">
        <v>14</v>
      </c>
      <c r="C11" s="22">
        <v>4168319</v>
      </c>
      <c r="D11" s="23">
        <v>3881937.3</v>
      </c>
      <c r="E11" s="24">
        <f t="shared" ref="E11:E57" si="2">D11/D$58*100</f>
        <v>27.235461885007705</v>
      </c>
      <c r="F11" s="25">
        <f>D11/C11*100-100</f>
        <v>-6.8704362597968185</v>
      </c>
      <c r="G11" s="26">
        <v>3981543</v>
      </c>
      <c r="H11" s="27">
        <f t="shared" ref="H11:H57" si="3">G11/G$58*100</f>
        <v>28.217464972876371</v>
      </c>
      <c r="I11" s="27">
        <f t="shared" si="0"/>
        <v>-4.480847075283819</v>
      </c>
      <c r="J11" s="26">
        <v>4063177</v>
      </c>
      <c r="K11" s="27">
        <f>J11/J$58*100</f>
        <v>30.243522771658593</v>
      </c>
      <c r="L11" s="27">
        <f t="shared" si="1"/>
        <v>-2.5224077139969268</v>
      </c>
    </row>
    <row r="12" spans="1:12" ht="26.25" customHeight="1" x14ac:dyDescent="0.2">
      <c r="A12" s="28">
        <v>4</v>
      </c>
      <c r="B12" s="13" t="s">
        <v>15</v>
      </c>
      <c r="C12" s="29">
        <f>C13</f>
        <v>12460</v>
      </c>
      <c r="D12" s="15">
        <v>19166</v>
      </c>
      <c r="E12" s="16">
        <f t="shared" si="2"/>
        <v>0.13446761813696934</v>
      </c>
      <c r="F12" s="17">
        <f t="shared" ref="F12:F52" si="4">D12/C12*100-100</f>
        <v>53.820224719101134</v>
      </c>
      <c r="G12" s="18">
        <v>20113</v>
      </c>
      <c r="H12" s="19">
        <f t="shared" si="3"/>
        <v>0.14254219356652997</v>
      </c>
      <c r="I12" s="19">
        <f t="shared" si="0"/>
        <v>61.420545746388456</v>
      </c>
      <c r="J12" s="18">
        <v>20906</v>
      </c>
      <c r="K12" s="19">
        <f t="shared" ref="K12:K57" si="5">J12/J$58*100</f>
        <v>0.15561002808006996</v>
      </c>
      <c r="L12" s="19">
        <f t="shared" si="1"/>
        <v>67.784911717495987</v>
      </c>
    </row>
    <row r="13" spans="1:12" ht="38.25" x14ac:dyDescent="0.2">
      <c r="A13" s="20">
        <v>5</v>
      </c>
      <c r="B13" s="21" t="s">
        <v>16</v>
      </c>
      <c r="C13" s="30">
        <v>12460</v>
      </c>
      <c r="D13" s="31">
        <v>19166</v>
      </c>
      <c r="E13" s="24">
        <f t="shared" si="2"/>
        <v>0.13446761813696934</v>
      </c>
      <c r="F13" s="25">
        <f t="shared" si="4"/>
        <v>53.820224719101134</v>
      </c>
      <c r="G13" s="26">
        <v>20113</v>
      </c>
      <c r="H13" s="27">
        <f t="shared" si="3"/>
        <v>0.14254219356652997</v>
      </c>
      <c r="I13" s="27">
        <f t="shared" si="0"/>
        <v>61.420545746388456</v>
      </c>
      <c r="J13" s="26">
        <v>20906</v>
      </c>
      <c r="K13" s="27">
        <f t="shared" si="5"/>
        <v>0.15561002808006996</v>
      </c>
      <c r="L13" s="27">
        <f t="shared" si="1"/>
        <v>67.784911717495987</v>
      </c>
    </row>
    <row r="14" spans="1:12" ht="13.5" x14ac:dyDescent="0.2">
      <c r="A14" s="28">
        <v>6</v>
      </c>
      <c r="B14" s="13" t="s">
        <v>17</v>
      </c>
      <c r="C14" s="32">
        <f>C15+C16+C17+C18</f>
        <v>974336</v>
      </c>
      <c r="D14" s="15">
        <v>987428.8</v>
      </c>
      <c r="E14" s="16">
        <f t="shared" si="2"/>
        <v>6.9277469902872726</v>
      </c>
      <c r="F14" s="17">
        <f t="shared" si="4"/>
        <v>1.3437664214398239</v>
      </c>
      <c r="G14" s="18">
        <v>1001517.6</v>
      </c>
      <c r="H14" s="19">
        <f t="shared" si="3"/>
        <v>7.0978230795747308</v>
      </c>
      <c r="I14" s="19">
        <f t="shared" si="0"/>
        <v>2.7897563058328956</v>
      </c>
      <c r="J14" s="18">
        <v>1016485.6</v>
      </c>
      <c r="K14" s="19">
        <f t="shared" si="5"/>
        <v>7.5660266315405513</v>
      </c>
      <c r="L14" s="19">
        <f t="shared" si="1"/>
        <v>4.3259820021019522</v>
      </c>
    </row>
    <row r="15" spans="1:12" ht="35.25" customHeight="1" x14ac:dyDescent="0.2">
      <c r="A15" s="20">
        <v>7</v>
      </c>
      <c r="B15" s="21" t="s">
        <v>18</v>
      </c>
      <c r="C15" s="33">
        <v>669875</v>
      </c>
      <c r="D15" s="23">
        <v>681007</v>
      </c>
      <c r="E15" s="24">
        <f t="shared" si="2"/>
        <v>4.7779082346135384</v>
      </c>
      <c r="F15" s="25">
        <f t="shared" si="4"/>
        <v>1.6618025751072878</v>
      </c>
      <c r="G15" s="26">
        <v>692961</v>
      </c>
      <c r="H15" s="27">
        <f t="shared" si="3"/>
        <v>4.9110615520338188</v>
      </c>
      <c r="I15" s="27">
        <f t="shared" si="0"/>
        <v>3.446314610934877</v>
      </c>
      <c r="J15" s="26">
        <v>705799</v>
      </c>
      <c r="K15" s="27">
        <f t="shared" si="5"/>
        <v>5.2534871428721566</v>
      </c>
      <c r="L15" s="27">
        <f t="shared" si="1"/>
        <v>5.3627915655905838</v>
      </c>
    </row>
    <row r="16" spans="1:12" ht="25.5" x14ac:dyDescent="0.2">
      <c r="A16" s="20">
        <v>8</v>
      </c>
      <c r="B16" s="21" t="s">
        <v>19</v>
      </c>
      <c r="C16" s="33">
        <v>236932</v>
      </c>
      <c r="D16" s="23">
        <v>236932</v>
      </c>
      <c r="E16" s="24">
        <f t="shared" si="2"/>
        <v>1.6623020818338945</v>
      </c>
      <c r="F16" s="31">
        <f t="shared" si="4"/>
        <v>0</v>
      </c>
      <c r="G16" s="26">
        <v>236932</v>
      </c>
      <c r="H16" s="27">
        <f t="shared" si="3"/>
        <v>1.6791531350919844</v>
      </c>
      <c r="I16" s="27">
        <f t="shared" si="0"/>
        <v>0</v>
      </c>
      <c r="J16" s="26">
        <v>236932</v>
      </c>
      <c r="K16" s="27">
        <f t="shared" si="5"/>
        <v>1.7635604693899904</v>
      </c>
      <c r="L16" s="27">
        <f t="shared" si="1"/>
        <v>0</v>
      </c>
    </row>
    <row r="17" spans="1:12" x14ac:dyDescent="0.2">
      <c r="A17" s="20">
        <v>9</v>
      </c>
      <c r="B17" s="21" t="s">
        <v>20</v>
      </c>
      <c r="C17" s="33">
        <v>669</v>
      </c>
      <c r="D17" s="20">
        <v>624</v>
      </c>
      <c r="E17" s="24">
        <f t="shared" si="2"/>
        <v>4.3779502096143626E-3</v>
      </c>
      <c r="F17" s="25">
        <f t="shared" si="4"/>
        <v>-6.7264573991031398</v>
      </c>
      <c r="G17" s="21">
        <v>624</v>
      </c>
      <c r="H17" s="34">
        <f t="shared" si="3"/>
        <v>4.4223302732319747E-3</v>
      </c>
      <c r="I17" s="27">
        <f t="shared" si="0"/>
        <v>-6.7264573991031398</v>
      </c>
      <c r="J17" s="21">
        <v>624</v>
      </c>
      <c r="K17" s="27">
        <f t="shared" si="5"/>
        <v>4.6446310878199403E-3</v>
      </c>
      <c r="L17" s="27">
        <f t="shared" si="1"/>
        <v>-6.7264573991031398</v>
      </c>
    </row>
    <row r="18" spans="1:12" ht="30.75" customHeight="1" x14ac:dyDescent="0.2">
      <c r="A18" s="20">
        <v>10</v>
      </c>
      <c r="B18" s="21" t="s">
        <v>21</v>
      </c>
      <c r="C18" s="33">
        <v>66860</v>
      </c>
      <c r="D18" s="23">
        <v>68865.8</v>
      </c>
      <c r="E18" s="24">
        <f t="shared" si="2"/>
        <v>0.48315872363022555</v>
      </c>
      <c r="F18" s="25">
        <f t="shared" si="4"/>
        <v>3</v>
      </c>
      <c r="G18" s="26">
        <v>71000.600000000006</v>
      </c>
      <c r="H18" s="27">
        <f t="shared" si="3"/>
        <v>0.50318606217569584</v>
      </c>
      <c r="I18" s="27">
        <f t="shared" si="0"/>
        <v>6.1929404726293882</v>
      </c>
      <c r="J18" s="26">
        <v>73130.600000000006</v>
      </c>
      <c r="K18" s="27">
        <f t="shared" si="5"/>
        <v>0.54433438819058488</v>
      </c>
      <c r="L18" s="27">
        <f t="shared" si="1"/>
        <v>9.3787017648818534</v>
      </c>
    </row>
    <row r="19" spans="1:12" ht="13.5" x14ac:dyDescent="0.2">
      <c r="A19" s="12">
        <v>11</v>
      </c>
      <c r="B19" s="13" t="s">
        <v>22</v>
      </c>
      <c r="C19" s="32">
        <f t="shared" ref="C19" si="6">SUM(C20:C21)</f>
        <v>189874.6</v>
      </c>
      <c r="D19" s="15">
        <v>194538.4</v>
      </c>
      <c r="E19" s="16">
        <f t="shared" si="2"/>
        <v>1.3648708799007092</v>
      </c>
      <c r="F19" s="17">
        <f t="shared" si="4"/>
        <v>2.4562527057331494</v>
      </c>
      <c r="G19" s="18">
        <v>225471.8</v>
      </c>
      <c r="H19" s="19">
        <f t="shared" si="3"/>
        <v>1.5979339213142711</v>
      </c>
      <c r="I19" s="19">
        <f t="shared" si="0"/>
        <v>18.747741930726903</v>
      </c>
      <c r="J19" s="18">
        <v>233897.60000000001</v>
      </c>
      <c r="K19" s="35">
        <f t="shared" si="5"/>
        <v>1.7409744620616558</v>
      </c>
      <c r="L19" s="19">
        <f t="shared" si="1"/>
        <v>23.185302299517673</v>
      </c>
    </row>
    <row r="20" spans="1:12" x14ac:dyDescent="0.2">
      <c r="A20" s="20">
        <v>12</v>
      </c>
      <c r="B20" s="21" t="s">
        <v>23</v>
      </c>
      <c r="C20" s="33">
        <v>74874.600000000006</v>
      </c>
      <c r="D20" s="23">
        <v>79038.399999999994</v>
      </c>
      <c r="E20" s="24">
        <f t="shared" si="2"/>
        <v>0.55452913437112783</v>
      </c>
      <c r="F20" s="25">
        <f t="shared" si="4"/>
        <v>5.5610313777969935</v>
      </c>
      <c r="G20" s="26">
        <v>109971.8</v>
      </c>
      <c r="H20" s="27">
        <f t="shared" si="3"/>
        <v>0.77937759670162199</v>
      </c>
      <c r="I20" s="27">
        <f t="shared" si="0"/>
        <v>46.874641066529904</v>
      </c>
      <c r="J20" s="26">
        <v>118397.6</v>
      </c>
      <c r="K20" s="27">
        <f t="shared" si="5"/>
        <v>0.8812711116719073</v>
      </c>
      <c r="L20" s="27">
        <f t="shared" si="1"/>
        <v>58.127856442638745</v>
      </c>
    </row>
    <row r="21" spans="1:12" x14ac:dyDescent="0.2">
      <c r="A21" s="20">
        <v>13</v>
      </c>
      <c r="B21" s="21" t="s">
        <v>24</v>
      </c>
      <c r="C21" s="33">
        <v>115000</v>
      </c>
      <c r="D21" s="23">
        <v>115500</v>
      </c>
      <c r="E21" s="24">
        <f t="shared" si="2"/>
        <v>0.81034174552958149</v>
      </c>
      <c r="F21" s="25">
        <f t="shared" si="4"/>
        <v>0.43478260869565588</v>
      </c>
      <c r="G21" s="26">
        <v>115500</v>
      </c>
      <c r="H21" s="27">
        <f t="shared" si="3"/>
        <v>0.81855632461264927</v>
      </c>
      <c r="I21" s="27">
        <f t="shared" si="0"/>
        <v>0.43478260869565588</v>
      </c>
      <c r="J21" s="26">
        <v>115500</v>
      </c>
      <c r="K21" s="27">
        <f t="shared" si="5"/>
        <v>0.85970335038974854</v>
      </c>
      <c r="L21" s="27">
        <f t="shared" si="1"/>
        <v>0.43478260869565588</v>
      </c>
    </row>
    <row r="22" spans="1:12" ht="13.5" x14ac:dyDescent="0.2">
      <c r="A22" s="12">
        <v>14</v>
      </c>
      <c r="B22" s="13" t="s">
        <v>25</v>
      </c>
      <c r="C22" s="32">
        <v>47396</v>
      </c>
      <c r="D22" s="15">
        <v>47480</v>
      </c>
      <c r="E22" s="16">
        <f t="shared" si="2"/>
        <v>0.33311710889822099</v>
      </c>
      <c r="F22" s="17">
        <f t="shared" si="4"/>
        <v>0.17723014600387899</v>
      </c>
      <c r="G22" s="18">
        <v>47480</v>
      </c>
      <c r="H22" s="19">
        <f t="shared" si="3"/>
        <v>0.33649397655938168</v>
      </c>
      <c r="I22" s="19">
        <f t="shared" si="0"/>
        <v>0.17723014600387899</v>
      </c>
      <c r="J22" s="18">
        <v>47480</v>
      </c>
      <c r="K22" s="35">
        <f t="shared" si="5"/>
        <v>0.35340878854117108</v>
      </c>
      <c r="L22" s="19">
        <f t="shared" si="1"/>
        <v>0.17723014600387899</v>
      </c>
    </row>
    <row r="23" spans="1:12" ht="38.25" x14ac:dyDescent="0.2">
      <c r="A23" s="20">
        <v>15</v>
      </c>
      <c r="B23" s="21" t="s">
        <v>26</v>
      </c>
      <c r="C23" s="33"/>
      <c r="D23" s="31">
        <v>44400</v>
      </c>
      <c r="E23" s="24">
        <f t="shared" si="2"/>
        <v>0.31150799568409882</v>
      </c>
      <c r="F23" s="25"/>
      <c r="G23" s="26">
        <v>44400</v>
      </c>
      <c r="H23" s="27">
        <f t="shared" si="3"/>
        <v>0.31466580790304438</v>
      </c>
      <c r="I23" s="27"/>
      <c r="J23" s="26">
        <v>44400</v>
      </c>
      <c r="K23" s="27">
        <f t="shared" si="5"/>
        <v>0.33048336586411114</v>
      </c>
      <c r="L23" s="27"/>
    </row>
    <row r="24" spans="1:12" ht="38.25" x14ac:dyDescent="0.2">
      <c r="A24" s="20">
        <v>16</v>
      </c>
      <c r="B24" s="21" t="s">
        <v>27</v>
      </c>
      <c r="C24" s="33"/>
      <c r="D24" s="31">
        <v>3080</v>
      </c>
      <c r="E24" s="36">
        <f t="shared" si="2"/>
        <v>2.1609113214122171E-2</v>
      </c>
      <c r="F24" s="25"/>
      <c r="G24" s="26">
        <v>3080</v>
      </c>
      <c r="H24" s="26">
        <f t="shared" si="3"/>
        <v>2.1828168656337313E-2</v>
      </c>
      <c r="I24" s="27"/>
      <c r="J24" s="26">
        <v>3080</v>
      </c>
      <c r="K24" s="27">
        <f t="shared" si="5"/>
        <v>2.2925422677059961E-2</v>
      </c>
      <c r="L24" s="27"/>
    </row>
    <row r="25" spans="1:12" ht="38.25" x14ac:dyDescent="0.2">
      <c r="A25" s="37">
        <v>17</v>
      </c>
      <c r="B25" s="38" t="s">
        <v>28</v>
      </c>
      <c r="C25" s="39">
        <v>844317.2</v>
      </c>
      <c r="D25" s="40">
        <v>729200.7</v>
      </c>
      <c r="E25" s="41">
        <f t="shared" si="2"/>
        <v>5.1160326240640055</v>
      </c>
      <c r="F25" s="42">
        <f t="shared" si="4"/>
        <v>-13.634271574711505</v>
      </c>
      <c r="G25" s="43">
        <v>730384.8</v>
      </c>
      <c r="H25" s="44">
        <f t="shared" si="3"/>
        <v>5.1762865579302586</v>
      </c>
      <c r="I25" s="44">
        <f t="shared" si="0"/>
        <v>-13.494028073809218</v>
      </c>
      <c r="J25" s="43">
        <v>731895.5</v>
      </c>
      <c r="K25" s="44">
        <f t="shared" si="5"/>
        <v>5.4477317184864082</v>
      </c>
      <c r="L25" s="44">
        <f t="shared" si="1"/>
        <v>-13.315102428329055</v>
      </c>
    </row>
    <row r="26" spans="1:12" ht="76.5" x14ac:dyDescent="0.2">
      <c r="A26" s="20">
        <v>18</v>
      </c>
      <c r="B26" s="21" t="s">
        <v>29</v>
      </c>
      <c r="C26" s="33">
        <v>22363.1</v>
      </c>
      <c r="D26" s="23">
        <v>11290</v>
      </c>
      <c r="E26" s="24">
        <f t="shared" si="2"/>
        <v>7.921002863228549E-2</v>
      </c>
      <c r="F26" s="25">
        <f t="shared" si="4"/>
        <v>-49.515049344679404</v>
      </c>
      <c r="G26" s="26">
        <v>10595</v>
      </c>
      <c r="H26" s="27">
        <f t="shared" si="3"/>
        <v>7.5087482764251243E-2</v>
      </c>
      <c r="I26" s="27">
        <f t="shared" si="0"/>
        <v>-52.622847458536604</v>
      </c>
      <c r="J26" s="26">
        <v>11433</v>
      </c>
      <c r="K26" s="27">
        <f t="shared" si="5"/>
        <v>8.5099466710008606E-2</v>
      </c>
      <c r="L26" s="27">
        <f t="shared" si="1"/>
        <v>-48.875603114058421</v>
      </c>
    </row>
    <row r="27" spans="1:12" ht="89.25" x14ac:dyDescent="0.2">
      <c r="A27" s="20">
        <v>19</v>
      </c>
      <c r="B27" s="21" t="s">
        <v>30</v>
      </c>
      <c r="C27" s="33">
        <v>809785.7</v>
      </c>
      <c r="D27" s="23">
        <v>698720</v>
      </c>
      <c r="E27" s="24">
        <f t="shared" si="2"/>
        <v>4.9021816834322873</v>
      </c>
      <c r="F27" s="25">
        <f t="shared" si="4"/>
        <v>-13.715443480911063</v>
      </c>
      <c r="G27" s="26">
        <v>698247</v>
      </c>
      <c r="H27" s="27">
        <f t="shared" si="3"/>
        <v>4.9485237921368697</v>
      </c>
      <c r="I27" s="27">
        <f t="shared" si="0"/>
        <v>-13.773853996186887</v>
      </c>
      <c r="J27" s="26">
        <v>698232.6</v>
      </c>
      <c r="K27" s="27">
        <f t="shared" si="5"/>
        <v>5.1971680136047196</v>
      </c>
      <c r="L27" s="27">
        <f t="shared" si="1"/>
        <v>-13.775632244432074</v>
      </c>
    </row>
    <row r="28" spans="1:12" ht="25.5" x14ac:dyDescent="0.2">
      <c r="A28" s="20">
        <v>20</v>
      </c>
      <c r="B28" s="21" t="s">
        <v>31</v>
      </c>
      <c r="C28" s="33">
        <v>2757.4</v>
      </c>
      <c r="D28" s="23">
        <v>10088.700000000001</v>
      </c>
      <c r="E28" s="36">
        <f t="shared" si="2"/>
        <v>7.0781772884192976E-2</v>
      </c>
      <c r="F28" s="25">
        <f t="shared" si="4"/>
        <v>265.87727569449487</v>
      </c>
      <c r="G28" s="26">
        <v>12340.8</v>
      </c>
      <c r="H28" s="27">
        <f t="shared" si="3"/>
        <v>8.746008563445698E-2</v>
      </c>
      <c r="I28" s="27">
        <f t="shared" si="0"/>
        <v>347.55204177848691</v>
      </c>
      <c r="J28" s="26">
        <v>13027.9</v>
      </c>
      <c r="K28" s="27">
        <f t="shared" si="5"/>
        <v>9.6970816264438139E-2</v>
      </c>
      <c r="L28" s="27">
        <f t="shared" si="1"/>
        <v>372.47044317110323</v>
      </c>
    </row>
    <row r="29" spans="1:12" ht="89.25" x14ac:dyDescent="0.2">
      <c r="A29" s="20">
        <v>21</v>
      </c>
      <c r="B29" s="21" t="s">
        <v>32</v>
      </c>
      <c r="C29" s="33">
        <v>9411</v>
      </c>
      <c r="D29" s="23">
        <v>9102</v>
      </c>
      <c r="E29" s="36">
        <f t="shared" si="2"/>
        <v>6.3859139115240257E-2</v>
      </c>
      <c r="F29" s="25">
        <f t="shared" si="4"/>
        <v>-3.2833917755817623</v>
      </c>
      <c r="G29" s="26">
        <v>9202</v>
      </c>
      <c r="H29" s="27">
        <f t="shared" si="3"/>
        <v>6.5215197394680499E-2</v>
      </c>
      <c r="I29" s="27">
        <f t="shared" si="0"/>
        <v>-2.2208054404420352</v>
      </c>
      <c r="J29" s="26">
        <v>9202</v>
      </c>
      <c r="K29" s="27">
        <f t="shared" si="5"/>
        <v>6.8493421907242127E-2</v>
      </c>
      <c r="L29" s="27">
        <f t="shared" si="1"/>
        <v>-2.2208054404420352</v>
      </c>
    </row>
    <row r="30" spans="1:12" x14ac:dyDescent="0.2">
      <c r="A30" s="20">
        <v>22</v>
      </c>
      <c r="B30" s="38" t="s">
        <v>33</v>
      </c>
      <c r="C30" s="39">
        <f t="shared" ref="C30" si="7">C31</f>
        <v>25589</v>
      </c>
      <c r="D30" s="40">
        <v>25560</v>
      </c>
      <c r="E30" s="45">
        <f t="shared" si="2"/>
        <v>0.17932757589381904</v>
      </c>
      <c r="F30" s="42">
        <f t="shared" si="4"/>
        <v>-0.11332994646137706</v>
      </c>
      <c r="G30" s="43">
        <v>25560</v>
      </c>
      <c r="H30" s="44">
        <f t="shared" si="3"/>
        <v>0.18114545157661743</v>
      </c>
      <c r="I30" s="44">
        <f t="shared" si="0"/>
        <v>-0.11332994646137706</v>
      </c>
      <c r="J30" s="43">
        <v>25560</v>
      </c>
      <c r="K30" s="27">
        <f t="shared" si="5"/>
        <v>0.19025123494339369</v>
      </c>
      <c r="L30" s="44">
        <f t="shared" si="1"/>
        <v>-0.11332994646137706</v>
      </c>
    </row>
    <row r="31" spans="1:12" ht="25.5" x14ac:dyDescent="0.2">
      <c r="A31" s="20">
        <v>23</v>
      </c>
      <c r="B31" s="21" t="s">
        <v>34</v>
      </c>
      <c r="C31" s="33">
        <v>25589</v>
      </c>
      <c r="D31" s="23">
        <v>25560</v>
      </c>
      <c r="E31" s="36">
        <f t="shared" si="2"/>
        <v>0.17932757589381904</v>
      </c>
      <c r="F31" s="25">
        <f t="shared" si="4"/>
        <v>-0.11332994646137706</v>
      </c>
      <c r="G31" s="26">
        <v>25560</v>
      </c>
      <c r="H31" s="27">
        <f t="shared" si="3"/>
        <v>0.18114545157661743</v>
      </c>
      <c r="I31" s="27">
        <f t="shared" si="0"/>
        <v>-0.11332994646137706</v>
      </c>
      <c r="J31" s="26">
        <v>25560</v>
      </c>
      <c r="K31" s="27">
        <f t="shared" si="5"/>
        <v>0.19025123494339369</v>
      </c>
      <c r="L31" s="27">
        <f t="shared" si="1"/>
        <v>-0.11332994646137706</v>
      </c>
    </row>
    <row r="32" spans="1:12" ht="25.5" x14ac:dyDescent="0.2">
      <c r="A32" s="20">
        <v>24</v>
      </c>
      <c r="B32" s="38" t="s">
        <v>35</v>
      </c>
      <c r="C32" s="39">
        <v>3292.3</v>
      </c>
      <c r="D32" s="40">
        <v>1720</v>
      </c>
      <c r="E32" s="45">
        <f t="shared" si="2"/>
        <v>1.206742685983446E-2</v>
      </c>
      <c r="F32" s="42">
        <f t="shared" si="4"/>
        <v>-47.756887282446925</v>
      </c>
      <c r="G32" s="43">
        <v>1482.2</v>
      </c>
      <c r="H32" s="43">
        <f t="shared" si="3"/>
        <v>1.0504451812475054E-2</v>
      </c>
      <c r="I32" s="44">
        <f t="shared" si="0"/>
        <v>-54.979801354676063</v>
      </c>
      <c r="J32" s="43">
        <v>1475</v>
      </c>
      <c r="K32" s="27">
        <f t="shared" si="5"/>
        <v>1.0978895600215402E-2</v>
      </c>
      <c r="L32" s="44">
        <f t="shared" si="1"/>
        <v>-55.198493454423961</v>
      </c>
    </row>
    <row r="33" spans="1:12" x14ac:dyDescent="0.2">
      <c r="A33" s="20">
        <v>25</v>
      </c>
      <c r="B33" s="21" t="s">
        <v>36</v>
      </c>
      <c r="C33" s="46"/>
      <c r="D33" s="47">
        <v>387</v>
      </c>
      <c r="E33" s="36">
        <f t="shared" si="2"/>
        <v>2.7151710434627535E-3</v>
      </c>
      <c r="F33" s="42"/>
      <c r="G33" s="21">
        <v>387</v>
      </c>
      <c r="H33" s="26">
        <f t="shared" si="3"/>
        <v>2.742695217533292E-3</v>
      </c>
      <c r="I33" s="44"/>
      <c r="J33" s="21">
        <v>387</v>
      </c>
      <c r="K33" s="27">
        <f t="shared" si="5"/>
        <v>2.8805644727344822E-3</v>
      </c>
      <c r="L33" s="44"/>
    </row>
    <row r="34" spans="1:12" x14ac:dyDescent="0.2">
      <c r="A34" s="20">
        <v>26</v>
      </c>
      <c r="B34" s="21" t="s">
        <v>37</v>
      </c>
      <c r="C34" s="46"/>
      <c r="D34" s="31">
        <v>1333</v>
      </c>
      <c r="E34" s="36">
        <f t="shared" si="2"/>
        <v>9.3522558163717066E-3</v>
      </c>
      <c r="F34" s="42"/>
      <c r="G34" s="26">
        <v>1095.2</v>
      </c>
      <c r="H34" s="26">
        <f t="shared" si="3"/>
        <v>7.7617565949417615E-3</v>
      </c>
      <c r="I34" s="44"/>
      <c r="J34" s="26">
        <v>1088</v>
      </c>
      <c r="K34" s="27">
        <f t="shared" si="5"/>
        <v>8.0983311274809219E-3</v>
      </c>
      <c r="L34" s="44"/>
    </row>
    <row r="35" spans="1:12" ht="25.5" x14ac:dyDescent="0.2">
      <c r="A35" s="37">
        <v>27</v>
      </c>
      <c r="B35" s="38" t="s">
        <v>38</v>
      </c>
      <c r="C35" s="39">
        <f t="shared" ref="C35" si="8">SUM(C36,C37:C38)</f>
        <v>96563</v>
      </c>
      <c r="D35" s="40">
        <v>65339</v>
      </c>
      <c r="E35" s="41">
        <f t="shared" si="2"/>
        <v>0.45841488581088591</v>
      </c>
      <c r="F35" s="42">
        <f t="shared" si="4"/>
        <v>-32.335366548263835</v>
      </c>
      <c r="G35" s="43">
        <v>51752</v>
      </c>
      <c r="H35" s="44">
        <f t="shared" si="3"/>
        <v>0.36676992996843139</v>
      </c>
      <c r="I35" s="44">
        <f t="shared" si="0"/>
        <v>-46.405973302403616</v>
      </c>
      <c r="J35" s="43">
        <v>29748</v>
      </c>
      <c r="K35" s="27">
        <f t="shared" si="5"/>
        <v>0.22142385512895443</v>
      </c>
      <c r="L35" s="44">
        <f t="shared" si="1"/>
        <v>-69.193169226308214</v>
      </c>
    </row>
    <row r="36" spans="1:12" x14ac:dyDescent="0.2">
      <c r="A36" s="20">
        <v>28</v>
      </c>
      <c r="B36" s="21" t="s">
        <v>39</v>
      </c>
      <c r="C36" s="33">
        <v>6890</v>
      </c>
      <c r="D36" s="31">
        <v>5097</v>
      </c>
      <c r="E36" s="36">
        <f t="shared" si="2"/>
        <v>3.5760275991032701E-2</v>
      </c>
      <c r="F36" s="25">
        <f t="shared" si="4"/>
        <v>-26.023222060957906</v>
      </c>
      <c r="G36" s="26">
        <v>3775</v>
      </c>
      <c r="H36" s="26">
        <f t="shared" si="3"/>
        <v>2.6753680739504338E-2</v>
      </c>
      <c r="I36" s="27">
        <f t="shared" si="0"/>
        <v>-45.210449927431064</v>
      </c>
      <c r="J36" s="26">
        <v>2425</v>
      </c>
      <c r="K36" s="27">
        <f t="shared" si="5"/>
        <v>1.805004869865922E-2</v>
      </c>
      <c r="L36" s="27">
        <f t="shared" si="1"/>
        <v>-64.80406386066764</v>
      </c>
    </row>
    <row r="37" spans="1:12" ht="76.5" x14ac:dyDescent="0.2">
      <c r="A37" s="20">
        <v>29</v>
      </c>
      <c r="B37" s="21" t="s">
        <v>40</v>
      </c>
      <c r="C37" s="33">
        <v>64673</v>
      </c>
      <c r="D37" s="23">
        <v>50242</v>
      </c>
      <c r="E37" s="24">
        <f t="shared" si="2"/>
        <v>0.35249515133244358</v>
      </c>
      <c r="F37" s="25">
        <f t="shared" si="4"/>
        <v>-22.31379400986502</v>
      </c>
      <c r="G37" s="26">
        <v>37977</v>
      </c>
      <c r="H37" s="27">
        <f t="shared" si="3"/>
        <v>0.26914557177328641</v>
      </c>
      <c r="I37" s="27">
        <f t="shared" si="0"/>
        <v>-41.278431493822765</v>
      </c>
      <c r="J37" s="26">
        <v>17323</v>
      </c>
      <c r="K37" s="27">
        <f t="shared" si="5"/>
        <v>0.1289406159203603</v>
      </c>
      <c r="L37" s="27">
        <f t="shared" si="1"/>
        <v>-73.214478994325304</v>
      </c>
    </row>
    <row r="38" spans="1:12" ht="38.25" x14ac:dyDescent="0.2">
      <c r="A38" s="20">
        <v>30</v>
      </c>
      <c r="B38" s="21" t="s">
        <v>41</v>
      </c>
      <c r="C38" s="33">
        <v>25000</v>
      </c>
      <c r="D38" s="23">
        <v>10000</v>
      </c>
      <c r="E38" s="36">
        <f t="shared" si="2"/>
        <v>7.0159458487409648E-2</v>
      </c>
      <c r="F38" s="25">
        <f t="shared" si="4"/>
        <v>-60</v>
      </c>
      <c r="G38" s="26">
        <v>10000</v>
      </c>
      <c r="H38" s="27">
        <f t="shared" si="3"/>
        <v>7.0870677455640629E-2</v>
      </c>
      <c r="I38" s="27">
        <f t="shared" si="0"/>
        <v>-60</v>
      </c>
      <c r="J38" s="26">
        <v>10000</v>
      </c>
      <c r="K38" s="27">
        <f t="shared" si="5"/>
        <v>7.4433190509934938E-2</v>
      </c>
      <c r="L38" s="27">
        <f t="shared" si="1"/>
        <v>-60</v>
      </c>
    </row>
    <row r="39" spans="1:12" x14ac:dyDescent="0.2">
      <c r="A39" s="37">
        <v>31</v>
      </c>
      <c r="B39" s="38" t="s">
        <v>42</v>
      </c>
      <c r="C39" s="39">
        <v>50121.5</v>
      </c>
      <c r="D39" s="40">
        <v>46721.3</v>
      </c>
      <c r="E39" s="41">
        <f t="shared" si="2"/>
        <v>0.32779411078278126</v>
      </c>
      <c r="F39" s="42">
        <f t="shared" si="4"/>
        <v>-6.7839150863401869</v>
      </c>
      <c r="G39" s="43">
        <v>46833.3</v>
      </c>
      <c r="H39" s="44">
        <f t="shared" si="3"/>
        <v>0.3319107698483254</v>
      </c>
      <c r="I39" s="44">
        <f t="shared" si="0"/>
        <v>-6.5604580868489535</v>
      </c>
      <c r="J39" s="43">
        <v>46852.3</v>
      </c>
      <c r="K39" s="27">
        <f t="shared" si="5"/>
        <v>0.34873661717286247</v>
      </c>
      <c r="L39" s="44">
        <f t="shared" si="1"/>
        <v>-6.5225502030066878</v>
      </c>
    </row>
    <row r="40" spans="1:12" ht="25.5" x14ac:dyDescent="0.2">
      <c r="A40" s="20">
        <v>32</v>
      </c>
      <c r="B40" s="21" t="s">
        <v>43</v>
      </c>
      <c r="C40" s="33">
        <v>21.5</v>
      </c>
      <c r="D40" s="26">
        <v>3200</v>
      </c>
      <c r="E40" s="36">
        <f t="shared" si="2"/>
        <v>2.2451026715971087E-2</v>
      </c>
      <c r="F40" s="25">
        <f t="shared" si="4"/>
        <v>14783.720930232559</v>
      </c>
      <c r="G40" s="26">
        <v>3200</v>
      </c>
      <c r="H40" s="26">
        <f t="shared" si="3"/>
        <v>2.2678616785805E-2</v>
      </c>
      <c r="I40" s="27">
        <f t="shared" si="0"/>
        <v>14783.720930232559</v>
      </c>
      <c r="J40" s="26">
        <v>3200</v>
      </c>
      <c r="K40" s="26">
        <f t="shared" si="5"/>
        <v>2.3818620963179177E-2</v>
      </c>
      <c r="L40" s="27">
        <f t="shared" si="1"/>
        <v>14783.720930232559</v>
      </c>
    </row>
    <row r="41" spans="1:12" ht="63.75" x14ac:dyDescent="0.2">
      <c r="A41" s="20">
        <v>33</v>
      </c>
      <c r="B41" s="21" t="s">
        <v>44</v>
      </c>
      <c r="C41" s="33"/>
      <c r="D41" s="21">
        <v>800</v>
      </c>
      <c r="E41" s="36">
        <f t="shared" si="2"/>
        <v>5.6127566789927717E-3</v>
      </c>
      <c r="F41" s="31"/>
      <c r="G41" s="21">
        <v>800</v>
      </c>
      <c r="H41" s="26">
        <f t="shared" si="3"/>
        <v>5.6696541964512499E-3</v>
      </c>
      <c r="I41" s="27"/>
      <c r="J41" s="21">
        <v>800</v>
      </c>
      <c r="K41" s="26">
        <f t="shared" si="5"/>
        <v>5.9546552407947944E-3</v>
      </c>
      <c r="L41" s="27"/>
    </row>
    <row r="42" spans="1:12" ht="63.75" x14ac:dyDescent="0.2">
      <c r="A42" s="20">
        <v>34</v>
      </c>
      <c r="B42" s="21" t="s">
        <v>45</v>
      </c>
      <c r="C42" s="33"/>
      <c r="D42" s="31">
        <v>1250</v>
      </c>
      <c r="E42" s="36">
        <f t="shared" si="2"/>
        <v>8.769932310926206E-3</v>
      </c>
      <c r="F42" s="31"/>
      <c r="G42" s="26">
        <v>1250</v>
      </c>
      <c r="H42" s="26">
        <f t="shared" si="3"/>
        <v>8.8588346819550787E-3</v>
      </c>
      <c r="I42" s="27"/>
      <c r="J42" s="26">
        <v>1250</v>
      </c>
      <c r="K42" s="26">
        <f t="shared" si="5"/>
        <v>9.3041488137418672E-3</v>
      </c>
      <c r="L42" s="27"/>
    </row>
    <row r="43" spans="1:12" ht="38.25" x14ac:dyDescent="0.2">
      <c r="A43" s="20">
        <v>35</v>
      </c>
      <c r="B43" s="21" t="s">
        <v>46</v>
      </c>
      <c r="C43" s="33"/>
      <c r="D43" s="31">
        <v>1604</v>
      </c>
      <c r="E43" s="36">
        <f t="shared" si="2"/>
        <v>1.1253577141380507E-2</v>
      </c>
      <c r="F43" s="31"/>
      <c r="G43" s="26">
        <v>1604</v>
      </c>
      <c r="H43" s="26">
        <f t="shared" si="3"/>
        <v>1.1367656663884756E-2</v>
      </c>
      <c r="I43" s="27"/>
      <c r="J43" s="26">
        <v>1604</v>
      </c>
      <c r="K43" s="26">
        <f t="shared" si="5"/>
        <v>1.1939083757793564E-2</v>
      </c>
      <c r="L43" s="27"/>
    </row>
    <row r="44" spans="1:12" ht="114.75" x14ac:dyDescent="0.2">
      <c r="A44" s="20">
        <v>36</v>
      </c>
      <c r="B44" s="21" t="s">
        <v>47</v>
      </c>
      <c r="C44" s="33"/>
      <c r="D44" s="31">
        <v>8565</v>
      </c>
      <c r="E44" s="36">
        <f t="shared" si="2"/>
        <v>6.0091576194466367E-2</v>
      </c>
      <c r="F44" s="31"/>
      <c r="G44" s="26">
        <v>8585</v>
      </c>
      <c r="H44" s="27">
        <f t="shared" si="3"/>
        <v>6.084247659566748E-2</v>
      </c>
      <c r="I44" s="27"/>
      <c r="J44" s="26">
        <v>8611</v>
      </c>
      <c r="K44" s="27">
        <f t="shared" si="5"/>
        <v>6.4094420348104975E-2</v>
      </c>
      <c r="L44" s="27"/>
    </row>
    <row r="45" spans="1:12" ht="63.75" x14ac:dyDescent="0.2">
      <c r="A45" s="20">
        <v>37</v>
      </c>
      <c r="B45" s="21" t="s">
        <v>48</v>
      </c>
      <c r="C45" s="33"/>
      <c r="D45" s="31">
        <v>2200</v>
      </c>
      <c r="E45" s="36">
        <f t="shared" si="2"/>
        <v>1.5435080867230123E-2</v>
      </c>
      <c r="F45" s="31"/>
      <c r="G45" s="26">
        <v>2200</v>
      </c>
      <c r="H45" s="26">
        <f t="shared" si="3"/>
        <v>1.5591549040240937E-2</v>
      </c>
      <c r="I45" s="27"/>
      <c r="J45" s="26">
        <v>2200</v>
      </c>
      <c r="K45" s="26">
        <f t="shared" si="5"/>
        <v>1.6375301912185686E-2</v>
      </c>
      <c r="L45" s="27"/>
    </row>
    <row r="46" spans="1:12" ht="25.5" x14ac:dyDescent="0.2">
      <c r="A46" s="20">
        <v>38</v>
      </c>
      <c r="B46" s="21" t="s">
        <v>49</v>
      </c>
      <c r="C46" s="48"/>
      <c r="D46" s="31">
        <v>1193.2</v>
      </c>
      <c r="E46" s="36">
        <f t="shared" si="2"/>
        <v>8.3714265867177191E-3</v>
      </c>
      <c r="F46" s="31"/>
      <c r="G46" s="26">
        <v>1193.2</v>
      </c>
      <c r="H46" s="26">
        <f t="shared" si="3"/>
        <v>8.45628923400704E-3</v>
      </c>
      <c r="I46" s="27"/>
      <c r="J46" s="26">
        <v>1193.2</v>
      </c>
      <c r="K46" s="26">
        <f t="shared" si="5"/>
        <v>8.8813682916454376E-3</v>
      </c>
      <c r="L46" s="27"/>
    </row>
    <row r="47" spans="1:12" ht="25.5" x14ac:dyDescent="0.2">
      <c r="A47" s="20">
        <v>39</v>
      </c>
      <c r="B47" s="49" t="s">
        <v>50</v>
      </c>
      <c r="C47" s="50"/>
      <c r="D47" s="47">
        <v>60</v>
      </c>
      <c r="E47" s="36">
        <f t="shared" si="2"/>
        <v>4.2095675092445792E-4</v>
      </c>
      <c r="F47" s="31"/>
      <c r="G47" s="21">
        <v>62</v>
      </c>
      <c r="H47" s="26">
        <f t="shared" si="3"/>
        <v>4.3939820022497193E-4</v>
      </c>
      <c r="I47" s="27"/>
      <c r="J47" s="21">
        <v>64</v>
      </c>
      <c r="K47" s="26">
        <f t="shared" si="5"/>
        <v>4.7637241926358357E-4</v>
      </c>
      <c r="L47" s="27"/>
    </row>
    <row r="48" spans="1:12" ht="63.75" x14ac:dyDescent="0.2">
      <c r="A48" s="20">
        <v>40</v>
      </c>
      <c r="B48" s="49" t="s">
        <v>51</v>
      </c>
      <c r="C48" s="50"/>
      <c r="D48" s="31">
        <v>1313.2</v>
      </c>
      <c r="E48" s="36">
        <f t="shared" si="2"/>
        <v>9.2133400885666336E-3</v>
      </c>
      <c r="F48" s="31"/>
      <c r="G48" s="26">
        <v>1313.2</v>
      </c>
      <c r="H48" s="26">
        <f t="shared" si="3"/>
        <v>9.3067373634747267E-3</v>
      </c>
      <c r="I48" s="27"/>
      <c r="J48" s="26">
        <v>1313.2</v>
      </c>
      <c r="K48" s="26">
        <f t="shared" si="5"/>
        <v>9.7745665777646557E-3</v>
      </c>
      <c r="L48" s="27"/>
    </row>
    <row r="49" spans="1:12" ht="76.5" x14ac:dyDescent="0.2">
      <c r="A49" s="20">
        <v>41</v>
      </c>
      <c r="B49" s="21" t="s">
        <v>52</v>
      </c>
      <c r="C49" s="48"/>
      <c r="D49" s="31">
        <v>1485</v>
      </c>
      <c r="E49" s="36">
        <f t="shared" si="2"/>
        <v>1.0418679585380333E-2</v>
      </c>
      <c r="F49" s="31"/>
      <c r="G49" s="26">
        <v>1485</v>
      </c>
      <c r="H49" s="26">
        <f t="shared" si="3"/>
        <v>1.0524295602162633E-2</v>
      </c>
      <c r="I49" s="27"/>
      <c r="J49" s="26">
        <v>1485</v>
      </c>
      <c r="K49" s="26">
        <f t="shared" si="5"/>
        <v>1.1053328790725339E-2</v>
      </c>
      <c r="L49" s="27"/>
    </row>
    <row r="50" spans="1:12" ht="38.25" x14ac:dyDescent="0.2">
      <c r="A50" s="20">
        <v>42</v>
      </c>
      <c r="B50" s="21" t="s">
        <v>53</v>
      </c>
      <c r="C50" s="48"/>
      <c r="D50" s="31">
        <v>3000</v>
      </c>
      <c r="E50" s="36">
        <f t="shared" si="2"/>
        <v>2.1047837546222893E-2</v>
      </c>
      <c r="F50" s="31"/>
      <c r="G50" s="26">
        <v>3000</v>
      </c>
      <c r="H50" s="26">
        <f t="shared" si="3"/>
        <v>2.1261203236692186E-2</v>
      </c>
      <c r="I50" s="27"/>
      <c r="J50" s="26">
        <v>3000</v>
      </c>
      <c r="K50" s="26">
        <f t="shared" si="5"/>
        <v>2.232995715298048E-2</v>
      </c>
      <c r="L50" s="27"/>
    </row>
    <row r="51" spans="1:12" ht="25.5" x14ac:dyDescent="0.2">
      <c r="A51" s="20">
        <v>43</v>
      </c>
      <c r="B51" s="21" t="s">
        <v>54</v>
      </c>
      <c r="C51" s="48"/>
      <c r="D51" s="31">
        <v>22050.9</v>
      </c>
      <c r="E51" s="24">
        <f t="shared" si="2"/>
        <v>0.15470792031600214</v>
      </c>
      <c r="F51" s="31"/>
      <c r="G51" s="26">
        <v>22140.9</v>
      </c>
      <c r="H51" s="27">
        <f t="shared" si="3"/>
        <v>0.15691405824775936</v>
      </c>
      <c r="I51" s="27"/>
      <c r="J51" s="26">
        <v>22131.9</v>
      </c>
      <c r="K51" s="27">
        <f t="shared" si="5"/>
        <v>0.16473479290468293</v>
      </c>
      <c r="L51" s="27"/>
    </row>
    <row r="52" spans="1:12" x14ac:dyDescent="0.2">
      <c r="A52" s="37">
        <v>44</v>
      </c>
      <c r="B52" s="38" t="s">
        <v>55</v>
      </c>
      <c r="C52" s="51">
        <v>8540025.3000000007</v>
      </c>
      <c r="D52" s="40">
        <v>8254154.2000000002</v>
      </c>
      <c r="E52" s="41">
        <f t="shared" si="2"/>
        <v>57.910698894357807</v>
      </c>
      <c r="F52" s="42">
        <f t="shared" si="4"/>
        <v>-3.3474268512998435</v>
      </c>
      <c r="G52" s="43">
        <v>7978070.2999999998</v>
      </c>
      <c r="H52" s="44">
        <f t="shared" si="3"/>
        <v>56.541124694972602</v>
      </c>
      <c r="I52" s="44">
        <f t="shared" si="0"/>
        <v>-6.5802498266603493</v>
      </c>
      <c r="J52" s="43">
        <v>7217389.7999999998</v>
      </c>
      <c r="K52" s="44">
        <f t="shared" si="5"/>
        <v>53.721334996786119</v>
      </c>
      <c r="L52" s="44">
        <f t="shared" si="1"/>
        <v>-15.487489246665348</v>
      </c>
    </row>
    <row r="53" spans="1:12" ht="40.5" x14ac:dyDescent="0.2">
      <c r="A53" s="12">
        <v>45</v>
      </c>
      <c r="B53" s="13" t="s">
        <v>56</v>
      </c>
      <c r="C53" s="52"/>
      <c r="D53" s="15">
        <v>8254154.2000000002</v>
      </c>
      <c r="E53" s="16">
        <f t="shared" si="2"/>
        <v>57.910698894357807</v>
      </c>
      <c r="F53" s="15"/>
      <c r="G53" s="18">
        <v>7978070.2999999998</v>
      </c>
      <c r="H53" s="19">
        <f t="shared" si="3"/>
        <v>56.541124694972602</v>
      </c>
      <c r="I53" s="19"/>
      <c r="J53" s="18">
        <v>7217389.7999999998</v>
      </c>
      <c r="K53" s="19">
        <f t="shared" si="5"/>
        <v>53.721334996786119</v>
      </c>
      <c r="L53" s="19"/>
    </row>
    <row r="54" spans="1:12" ht="25.5" x14ac:dyDescent="0.2">
      <c r="A54" s="20">
        <v>46</v>
      </c>
      <c r="B54" s="21" t="s">
        <v>57</v>
      </c>
      <c r="C54" s="48"/>
      <c r="D54" s="31">
        <v>456774.2</v>
      </c>
      <c r="E54" s="24">
        <f t="shared" si="2"/>
        <v>3.2047030523019751</v>
      </c>
      <c r="F54" s="31"/>
      <c r="G54" s="26">
        <v>456774.2</v>
      </c>
      <c r="H54" s="27">
        <f t="shared" si="3"/>
        <v>3.2371896998258287</v>
      </c>
      <c r="I54" s="27"/>
      <c r="J54" s="26">
        <v>456774.2</v>
      </c>
      <c r="K54" s="27">
        <f t="shared" si="5"/>
        <v>3.3999161048623128</v>
      </c>
      <c r="L54" s="27"/>
    </row>
    <row r="55" spans="1:12" ht="38.25" x14ac:dyDescent="0.2">
      <c r="A55" s="20">
        <v>47</v>
      </c>
      <c r="B55" s="49" t="s">
        <v>58</v>
      </c>
      <c r="C55" s="50"/>
      <c r="D55" s="31">
        <v>1213586.6000000001</v>
      </c>
      <c r="E55" s="24">
        <f t="shared" si="2"/>
        <v>8.5144578683576633</v>
      </c>
      <c r="F55" s="31"/>
      <c r="G55" s="26">
        <v>1192632.3999999999</v>
      </c>
      <c r="H55" s="27">
        <f t="shared" si="3"/>
        <v>8.4522666143546559</v>
      </c>
      <c r="I55" s="27"/>
      <c r="J55" s="26">
        <v>810253.6</v>
      </c>
      <c r="K55" s="27">
        <f t="shared" si="5"/>
        <v>6.030976057016062</v>
      </c>
      <c r="L55" s="27"/>
    </row>
    <row r="56" spans="1:12" ht="25.5" x14ac:dyDescent="0.2">
      <c r="A56" s="20">
        <v>48</v>
      </c>
      <c r="B56" s="21" t="s">
        <v>59</v>
      </c>
      <c r="C56" s="48"/>
      <c r="D56" s="31">
        <v>6579594</v>
      </c>
      <c r="E56" s="24">
        <f t="shared" si="2"/>
        <v>46.162075210700962</v>
      </c>
      <c r="F56" s="31"/>
      <c r="G56" s="26">
        <v>6326660.2000000002</v>
      </c>
      <c r="H56" s="27">
        <f t="shared" si="3"/>
        <v>44.837469440563879</v>
      </c>
      <c r="I56" s="27"/>
      <c r="J56" s="26">
        <v>5948358.5</v>
      </c>
      <c r="K56" s="27">
        <f t="shared" si="5"/>
        <v>44.27553014518908</v>
      </c>
      <c r="L56" s="27"/>
    </row>
    <row r="57" spans="1:12" x14ac:dyDescent="0.2">
      <c r="A57" s="20">
        <v>49</v>
      </c>
      <c r="B57" s="21" t="s">
        <v>60</v>
      </c>
      <c r="C57" s="48"/>
      <c r="D57" s="31">
        <v>4199.3999999999996</v>
      </c>
      <c r="E57" s="36">
        <f t="shared" si="2"/>
        <v>2.9462762997202803E-2</v>
      </c>
      <c r="F57" s="31"/>
      <c r="G57" s="26">
        <v>2003.5</v>
      </c>
      <c r="H57" s="26">
        <f t="shared" si="3"/>
        <v>1.4198940228237601E-2</v>
      </c>
      <c r="I57" s="27"/>
      <c r="J57" s="26">
        <v>2003.5</v>
      </c>
      <c r="K57" s="26">
        <f t="shared" si="5"/>
        <v>1.4912689718665464E-2</v>
      </c>
      <c r="L57" s="27"/>
    </row>
    <row r="58" spans="1:12" x14ac:dyDescent="0.2">
      <c r="A58" s="20"/>
      <c r="B58" s="38" t="s">
        <v>61</v>
      </c>
      <c r="C58" s="53">
        <f>C52+C9</f>
        <v>14952315.4</v>
      </c>
      <c r="D58" s="40">
        <v>14253245.699999999</v>
      </c>
      <c r="E58" s="42">
        <f>E52+E39+E10+E12+E14+E19+E22+E25+E30+E32+E35</f>
        <v>100</v>
      </c>
      <c r="F58" s="40"/>
      <c r="G58" s="43">
        <v>14110208</v>
      </c>
      <c r="H58" s="42">
        <f>H52+H39+H10+H12+H14+H19+H22+H25+H30+H32+H35</f>
        <v>99.999999999999986</v>
      </c>
      <c r="I58" s="44"/>
      <c r="J58" s="43">
        <v>13434866.800000001</v>
      </c>
      <c r="K58" s="42">
        <f>K52+K39+K10+K12+K14+K19+K22+K25+K30+K32+K35</f>
        <v>100.00000000000001</v>
      </c>
      <c r="L58" s="43"/>
    </row>
    <row r="59" spans="1:12" x14ac:dyDescent="0.2">
      <c r="A59" s="5"/>
      <c r="B59" s="5"/>
      <c r="C59" s="6"/>
      <c r="D59" s="5"/>
      <c r="E59" s="5"/>
      <c r="F59" s="5"/>
      <c r="G59" s="5"/>
      <c r="H59" s="5"/>
      <c r="I59" s="5"/>
      <c r="J59" s="5"/>
      <c r="K59" s="5"/>
      <c r="L59" s="5"/>
    </row>
    <row r="60" spans="1:12" x14ac:dyDescent="0.2">
      <c r="A60" s="5"/>
      <c r="B60" s="5"/>
      <c r="C60" s="6"/>
      <c r="D60" s="5"/>
      <c r="E60" s="5"/>
      <c r="F60" s="5"/>
      <c r="G60" s="5"/>
      <c r="H60" s="5"/>
      <c r="I60" s="5"/>
      <c r="J60" s="5"/>
      <c r="K60" s="5"/>
      <c r="L60" s="5"/>
    </row>
    <row r="61" spans="1:12" x14ac:dyDescent="0.2">
      <c r="A61" s="5"/>
      <c r="B61" s="5"/>
      <c r="C61" s="7"/>
      <c r="D61" s="5"/>
      <c r="E61" s="5"/>
      <c r="F61" s="5"/>
      <c r="G61" s="5"/>
      <c r="H61" s="5"/>
      <c r="I61" s="5"/>
      <c r="J61" s="5"/>
      <c r="K61" s="5"/>
      <c r="L61" s="5"/>
    </row>
    <row r="62" spans="1:12" x14ac:dyDescent="0.2">
      <c r="A62" s="5"/>
      <c r="B62" s="5"/>
      <c r="C62" s="7"/>
      <c r="D62" s="5"/>
      <c r="E62" s="5"/>
      <c r="F62" s="5"/>
      <c r="G62" s="5"/>
      <c r="H62" s="5"/>
      <c r="I62" s="5"/>
      <c r="J62" s="5"/>
      <c r="K62" s="5"/>
      <c r="L62" s="5"/>
    </row>
    <row r="63" spans="1:12" ht="13.5" x14ac:dyDescent="0.25">
      <c r="A63" s="5"/>
      <c r="B63" s="8" t="s">
        <v>62</v>
      </c>
      <c r="C63" s="9"/>
      <c r="D63" s="9"/>
      <c r="E63" s="10"/>
      <c r="F63" s="11" t="s">
        <v>63</v>
      </c>
      <c r="G63" s="5"/>
      <c r="H63" s="5"/>
      <c r="I63" s="5"/>
      <c r="J63" s="5"/>
      <c r="K63" s="5"/>
      <c r="L63" s="5"/>
    </row>
  </sheetData>
  <mergeCells count="10">
    <mergeCell ref="J1:L1"/>
    <mergeCell ref="J2:L2"/>
    <mergeCell ref="J3:L3"/>
    <mergeCell ref="A5:L5"/>
    <mergeCell ref="A7:A8"/>
    <mergeCell ref="B7:B8"/>
    <mergeCell ref="C7:C8"/>
    <mergeCell ref="D7:F7"/>
    <mergeCell ref="G7:I7"/>
    <mergeCell ref="J7:L7"/>
  </mergeCells>
  <pageMargins left="0.70866141732283472" right="0.70866141732283472" top="0.35433070866141736" bottom="0.35433070866141736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2016-11-22T11:03:41Z</dcterms:modified>
</cp:coreProperties>
</file>