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700"/>
  </bookViews>
  <sheets>
    <sheet name="для проекта" sheetId="4" r:id="rId1"/>
  </sheets>
  <calcPr calcId="145621"/>
</workbook>
</file>

<file path=xl/calcChain.xml><?xml version="1.0" encoding="utf-8"?>
<calcChain xmlns="http://schemas.openxmlformats.org/spreadsheetml/2006/main">
  <c r="L10" i="4" l="1"/>
  <c r="H17" i="4" l="1"/>
  <c r="H24" i="4"/>
  <c r="E24" i="4"/>
  <c r="O25" i="4" l="1"/>
  <c r="K25" i="4"/>
  <c r="K13" i="4"/>
  <c r="K11" i="4"/>
  <c r="K10" i="4"/>
  <c r="K19" i="4"/>
  <c r="O21" i="4"/>
  <c r="K22" i="4"/>
  <c r="K23" i="4"/>
  <c r="K21" i="4"/>
  <c r="D9" i="4"/>
  <c r="J26" i="4" l="1"/>
  <c r="J28" i="4" l="1"/>
  <c r="F24" i="4" l="1"/>
  <c r="L15" i="4" l="1"/>
  <c r="O14" i="4"/>
  <c r="K14" i="4"/>
  <c r="N12" i="4"/>
  <c r="J12" i="4"/>
  <c r="D12" i="4"/>
  <c r="G13" i="4"/>
  <c r="P22" i="4"/>
  <c r="P21" i="4"/>
  <c r="O20" i="4"/>
  <c r="O22" i="4"/>
  <c r="O23" i="4"/>
  <c r="O19" i="4"/>
  <c r="O13" i="4"/>
  <c r="O18" i="4"/>
  <c r="P19" i="4" l="1"/>
  <c r="P24" i="4"/>
  <c r="O24" i="4"/>
  <c r="K24" i="4"/>
  <c r="H15" i="4"/>
  <c r="G24" i="4"/>
  <c r="F10" i="4"/>
  <c r="O10" i="4" l="1"/>
  <c r="G10" i="4"/>
  <c r="E10" i="4"/>
  <c r="B24" i="4"/>
  <c r="B21" i="4"/>
  <c r="B18" i="4"/>
  <c r="B17" i="4"/>
  <c r="B11" i="4"/>
  <c r="B9" i="4"/>
  <c r="C27" i="4"/>
  <c r="C28" i="4" s="1"/>
  <c r="C26" i="4"/>
  <c r="C18" i="4"/>
  <c r="C17" i="4"/>
  <c r="C11" i="4"/>
  <c r="C9" i="4"/>
  <c r="M27" i="4"/>
  <c r="N26" i="4"/>
  <c r="I26" i="4"/>
  <c r="D26" i="4"/>
  <c r="G26" i="4" s="1"/>
  <c r="P25" i="4"/>
  <c r="G25" i="4"/>
  <c r="L24" i="4"/>
  <c r="P23" i="4"/>
  <c r="L23" i="4"/>
  <c r="H23" i="4"/>
  <c r="G23" i="4"/>
  <c r="F23" i="4"/>
  <c r="E23" i="4"/>
  <c r="L22" i="4"/>
  <c r="H22" i="4"/>
  <c r="G22" i="4"/>
  <c r="F22" i="4"/>
  <c r="E22" i="4"/>
  <c r="L21" i="4"/>
  <c r="H21" i="4"/>
  <c r="G21" i="4"/>
  <c r="F21" i="4"/>
  <c r="E21" i="4"/>
  <c r="P20" i="4"/>
  <c r="L20" i="4"/>
  <c r="K20" i="4"/>
  <c r="H20" i="4"/>
  <c r="G20" i="4"/>
  <c r="F20" i="4"/>
  <c r="E20" i="4"/>
  <c r="L19" i="4"/>
  <c r="G19" i="4"/>
  <c r="G18" i="4" s="1"/>
  <c r="F19" i="4"/>
  <c r="N18" i="4"/>
  <c r="P18" i="4" s="1"/>
  <c r="M18" i="4"/>
  <c r="K18" i="4"/>
  <c r="J18" i="4"/>
  <c r="I18" i="4"/>
  <c r="D18" i="4"/>
  <c r="N17" i="4"/>
  <c r="M17" i="4"/>
  <c r="J17" i="4"/>
  <c r="J9" i="4" s="1"/>
  <c r="I17" i="4"/>
  <c r="D17" i="4"/>
  <c r="O16" i="4"/>
  <c r="K16" i="4"/>
  <c r="G16" i="4"/>
  <c r="P15" i="4"/>
  <c r="O15" i="4"/>
  <c r="O11" i="4" s="1"/>
  <c r="K15" i="4"/>
  <c r="G15" i="4"/>
  <c r="F15" i="4"/>
  <c r="E15" i="4"/>
  <c r="G14" i="4"/>
  <c r="P13" i="4"/>
  <c r="E13" i="4"/>
  <c r="L13" i="4"/>
  <c r="P12" i="4"/>
  <c r="L12" i="4"/>
  <c r="K12" i="4"/>
  <c r="H12" i="4"/>
  <c r="G12" i="4"/>
  <c r="F12" i="4"/>
  <c r="N11" i="4"/>
  <c r="J11" i="4"/>
  <c r="I11" i="4"/>
  <c r="D11" i="4"/>
  <c r="P10" i="4"/>
  <c r="H10" i="4"/>
  <c r="I9" i="4"/>
  <c r="I27" i="4" s="1"/>
  <c r="I28" i="4" s="1"/>
  <c r="F17" i="4" l="1"/>
  <c r="G17" i="4"/>
  <c r="J27" i="4"/>
  <c r="K9" i="4"/>
  <c r="O17" i="4"/>
  <c r="B26" i="4"/>
  <c r="H11" i="4"/>
  <c r="P11" i="4"/>
  <c r="K17" i="4"/>
  <c r="L17" i="4"/>
  <c r="N9" i="4"/>
  <c r="P9" i="4" s="1"/>
  <c r="P17" i="4"/>
  <c r="E11" i="4"/>
  <c r="L18" i="4"/>
  <c r="E17" i="4"/>
  <c r="B27" i="4"/>
  <c r="B28" i="4" s="1"/>
  <c r="G11" i="4"/>
  <c r="F11" i="4"/>
  <c r="L11" i="4"/>
  <c r="F18" i="4"/>
  <c r="D27" i="4"/>
  <c r="F13" i="4"/>
  <c r="H13" i="4"/>
  <c r="K27" i="4" l="1"/>
  <c r="H27" i="4"/>
  <c r="F27" i="4"/>
  <c r="G27" i="4"/>
  <c r="E27" i="4"/>
  <c r="H9" i="4"/>
  <c r="F9" i="4"/>
  <c r="E9" i="4"/>
  <c r="L9" i="4"/>
  <c r="N27" i="4"/>
  <c r="P27" i="4" s="1"/>
  <c r="O9" i="4"/>
  <c r="G9" i="4"/>
  <c r="D28" i="4"/>
  <c r="N28" i="4" l="1"/>
  <c r="O28" i="4" s="1"/>
  <c r="O27" i="4"/>
</calcChain>
</file>

<file path=xl/sharedStrings.xml><?xml version="1.0" encoding="utf-8"?>
<sst xmlns="http://schemas.openxmlformats.org/spreadsheetml/2006/main" count="44" uniqueCount="40">
  <si>
    <t>- доп. норматив</t>
  </si>
  <si>
    <t>утв. Бюджет</t>
  </si>
  <si>
    <t>РАСХОДЫ</t>
  </si>
  <si>
    <t>Дефицит</t>
  </si>
  <si>
    <t>ДОХОДЫ  всего, в том числе:</t>
  </si>
  <si>
    <t>Безвозмездные поступления всего, в том числе</t>
  </si>
  <si>
    <t>субвенции</t>
  </si>
  <si>
    <t>субсидии</t>
  </si>
  <si>
    <t>иные трансферты</t>
  </si>
  <si>
    <t>Дотация на развитие общественной инфраструктуры и реализации приоритетных направлений развития муниципальных образований:</t>
  </si>
  <si>
    <t>% дефицита</t>
  </si>
  <si>
    <t>Замена дотации из регионального фонда финансовой поддержки городских округов доп.нормативом</t>
  </si>
  <si>
    <t>Замена дотации из регионального фонда финансовой поддержки поселений доп. нормативом</t>
  </si>
  <si>
    <t>общий объем доп.норматива</t>
  </si>
  <si>
    <r>
      <t>общий размер доп.норматива,</t>
    </r>
    <r>
      <rPr>
        <i/>
        <strike/>
        <sz val="12"/>
        <color indexed="8"/>
        <rFont val="Times New Roman"/>
        <family val="1"/>
        <charset val="204"/>
      </rPr>
      <t>%</t>
    </r>
  </si>
  <si>
    <t>общий объем дотации</t>
  </si>
  <si>
    <t>дотация на обеспечение сбалансированности местных бюджетов</t>
  </si>
  <si>
    <t>Аудитор Счетной палаты города</t>
  </si>
  <si>
    <t>Собственные (налоговые и неналоговые)</t>
  </si>
  <si>
    <t>С.И.Мансурова</t>
  </si>
  <si>
    <t>доля условно утверждаемых расходов</t>
  </si>
  <si>
    <t>в т.ч. Условно утверждаемые расходы</t>
  </si>
  <si>
    <t>2017 год</t>
  </si>
  <si>
    <t>2016 год</t>
  </si>
  <si>
    <t>Проект бюджета, тыс.руб.</t>
  </si>
  <si>
    <t>% роста(снижения) к предыдущему бюджетному циклу, тыс.руб.</t>
  </si>
  <si>
    <t>к заключению Счетной палаты</t>
  </si>
  <si>
    <t>Основные параметры проекта бюджета города на очередной 2017 год и плановый период 2018 и 2019 годов</t>
  </si>
  <si>
    <t>утв. Бюджет по РД №675, тыс.руб.</t>
  </si>
  <si>
    <t>утв. Бюджет по РД №908, тыс. руб.</t>
  </si>
  <si>
    <t>2018 год</t>
  </si>
  <si>
    <t xml:space="preserve">% роста(снижения) к предыдущему году </t>
  </si>
  <si>
    <t>Изменения утвержденных параметров 2017 года, тыс.руб.</t>
  </si>
  <si>
    <t>изменения к предыдущему году, тыс.руб.</t>
  </si>
  <si>
    <t>2019год</t>
  </si>
  <si>
    <t>рост (снижение) объемов БА по отношению к 2016 году, тыс.руб.</t>
  </si>
  <si>
    <t>% роста(снижения) к предыдущему 2016 году</t>
  </si>
  <si>
    <t>% роста(снижения) к предыдущему бюджетному циклу 2017 года</t>
  </si>
  <si>
    <t>Приложение №1</t>
  </si>
  <si>
    <t>от 22  ноября 2016 года № 264/02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</si>
</sst>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trike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Fill="1" applyAlignment="1">
      <alignment horizontal="right"/>
    </xf>
    <xf numFmtId="0" fontId="2" fillId="4" borderId="7" xfId="0" applyFont="1" applyFill="1" applyBorder="1" applyAlignment="1">
      <alignment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4" fontId="4" fillId="3" borderId="0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/>
    <xf numFmtId="0" fontId="1" fillId="0" borderId="9" xfId="0" applyFont="1" applyBorder="1"/>
    <xf numFmtId="4" fontId="1" fillId="0" borderId="10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10" fillId="4" borderId="8" xfId="0" applyNumberFormat="1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0" fontId="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/>
    <xf numFmtId="166" fontId="2" fillId="0" borderId="0" xfId="0" applyNumberFormat="1" applyFont="1" applyFill="1" applyBorder="1"/>
    <xf numFmtId="2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70" zoomScaleNormal="70" workbookViewId="0">
      <selection activeCell="J16" sqref="J16"/>
    </sheetView>
  </sheetViews>
  <sheetFormatPr defaultRowHeight="15.75" x14ac:dyDescent="0.25"/>
  <cols>
    <col min="1" max="1" width="33.7109375" style="1" customWidth="1"/>
    <col min="2" max="2" width="15.5703125" style="1" customWidth="1"/>
    <col min="3" max="3" width="15.28515625" style="1" customWidth="1"/>
    <col min="4" max="4" width="15" style="1" customWidth="1"/>
    <col min="5" max="5" width="16.5703125" style="1" customWidth="1"/>
    <col min="6" max="6" width="17.85546875" style="1" customWidth="1"/>
    <col min="7" max="8" width="15" style="1" customWidth="1"/>
    <col min="9" max="9" width="1" style="1" hidden="1" customWidth="1"/>
    <col min="10" max="10" width="16.85546875" style="1" customWidth="1"/>
    <col min="11" max="11" width="16.140625" style="1" customWidth="1"/>
    <col min="12" max="12" width="12.7109375" style="1" customWidth="1"/>
    <col min="13" max="13" width="0.7109375" style="1" hidden="1" customWidth="1"/>
    <col min="14" max="14" width="16.42578125" style="1" customWidth="1"/>
    <col min="15" max="15" width="16" style="1" customWidth="1"/>
    <col min="16" max="16" width="12.140625" style="1" customWidth="1"/>
    <col min="17" max="17" width="9.140625" style="1"/>
    <col min="18" max="18" width="15.7109375" style="1" bestFit="1" customWidth="1"/>
    <col min="19" max="258" width="9.140625" style="1"/>
    <col min="259" max="259" width="33.7109375" style="1" customWidth="1"/>
    <col min="260" max="260" width="15.5703125" style="1" customWidth="1"/>
    <col min="261" max="261" width="15.28515625" style="1" customWidth="1"/>
    <col min="262" max="264" width="15" style="1" customWidth="1"/>
    <col min="265" max="265" width="16.28515625" style="1" customWidth="1"/>
    <col min="266" max="266" width="16.85546875" style="1" customWidth="1"/>
    <col min="267" max="267" width="14.5703125" style="1" customWidth="1"/>
    <col min="268" max="268" width="12.85546875" style="1" customWidth="1"/>
    <col min="269" max="269" width="11.5703125" style="1" customWidth="1"/>
    <col min="270" max="270" width="16.42578125" style="1" customWidth="1"/>
    <col min="271" max="271" width="16" style="1" customWidth="1"/>
    <col min="272" max="272" width="12.140625" style="1" customWidth="1"/>
    <col min="273" max="273" width="9.140625" style="1"/>
    <col min="274" max="274" width="13.140625" style="1" bestFit="1" customWidth="1"/>
    <col min="275" max="514" width="9.140625" style="1"/>
    <col min="515" max="515" width="33.7109375" style="1" customWidth="1"/>
    <col min="516" max="516" width="15.5703125" style="1" customWidth="1"/>
    <col min="517" max="517" width="15.28515625" style="1" customWidth="1"/>
    <col min="518" max="520" width="15" style="1" customWidth="1"/>
    <col min="521" max="521" width="16.28515625" style="1" customWidth="1"/>
    <col min="522" max="522" width="16.85546875" style="1" customWidth="1"/>
    <col min="523" max="523" width="14.5703125" style="1" customWidth="1"/>
    <col min="524" max="524" width="12.85546875" style="1" customWidth="1"/>
    <col min="525" max="525" width="11.5703125" style="1" customWidth="1"/>
    <col min="526" max="526" width="16.42578125" style="1" customWidth="1"/>
    <col min="527" max="527" width="16" style="1" customWidth="1"/>
    <col min="528" max="528" width="12.140625" style="1" customWidth="1"/>
    <col min="529" max="529" width="9.140625" style="1"/>
    <col min="530" max="530" width="13.140625" style="1" bestFit="1" customWidth="1"/>
    <col min="531" max="770" width="9.140625" style="1"/>
    <col min="771" max="771" width="33.7109375" style="1" customWidth="1"/>
    <col min="772" max="772" width="15.5703125" style="1" customWidth="1"/>
    <col min="773" max="773" width="15.28515625" style="1" customWidth="1"/>
    <col min="774" max="776" width="15" style="1" customWidth="1"/>
    <col min="777" max="777" width="16.28515625" style="1" customWidth="1"/>
    <col min="778" max="778" width="16.85546875" style="1" customWidth="1"/>
    <col min="779" max="779" width="14.5703125" style="1" customWidth="1"/>
    <col min="780" max="780" width="12.85546875" style="1" customWidth="1"/>
    <col min="781" max="781" width="11.5703125" style="1" customWidth="1"/>
    <col min="782" max="782" width="16.42578125" style="1" customWidth="1"/>
    <col min="783" max="783" width="16" style="1" customWidth="1"/>
    <col min="784" max="784" width="12.140625" style="1" customWidth="1"/>
    <col min="785" max="785" width="9.140625" style="1"/>
    <col min="786" max="786" width="13.140625" style="1" bestFit="1" customWidth="1"/>
    <col min="787" max="1026" width="9.140625" style="1"/>
    <col min="1027" max="1027" width="33.7109375" style="1" customWidth="1"/>
    <col min="1028" max="1028" width="15.5703125" style="1" customWidth="1"/>
    <col min="1029" max="1029" width="15.28515625" style="1" customWidth="1"/>
    <col min="1030" max="1032" width="15" style="1" customWidth="1"/>
    <col min="1033" max="1033" width="16.28515625" style="1" customWidth="1"/>
    <col min="1034" max="1034" width="16.85546875" style="1" customWidth="1"/>
    <col min="1035" max="1035" width="14.5703125" style="1" customWidth="1"/>
    <col min="1036" max="1036" width="12.85546875" style="1" customWidth="1"/>
    <col min="1037" max="1037" width="11.5703125" style="1" customWidth="1"/>
    <col min="1038" max="1038" width="16.42578125" style="1" customWidth="1"/>
    <col min="1039" max="1039" width="16" style="1" customWidth="1"/>
    <col min="1040" max="1040" width="12.140625" style="1" customWidth="1"/>
    <col min="1041" max="1041" width="9.140625" style="1"/>
    <col min="1042" max="1042" width="13.140625" style="1" bestFit="1" customWidth="1"/>
    <col min="1043" max="1282" width="9.140625" style="1"/>
    <col min="1283" max="1283" width="33.7109375" style="1" customWidth="1"/>
    <col min="1284" max="1284" width="15.5703125" style="1" customWidth="1"/>
    <col min="1285" max="1285" width="15.28515625" style="1" customWidth="1"/>
    <col min="1286" max="1288" width="15" style="1" customWidth="1"/>
    <col min="1289" max="1289" width="16.28515625" style="1" customWidth="1"/>
    <col min="1290" max="1290" width="16.85546875" style="1" customWidth="1"/>
    <col min="1291" max="1291" width="14.5703125" style="1" customWidth="1"/>
    <col min="1292" max="1292" width="12.85546875" style="1" customWidth="1"/>
    <col min="1293" max="1293" width="11.5703125" style="1" customWidth="1"/>
    <col min="1294" max="1294" width="16.42578125" style="1" customWidth="1"/>
    <col min="1295" max="1295" width="16" style="1" customWidth="1"/>
    <col min="1296" max="1296" width="12.140625" style="1" customWidth="1"/>
    <col min="1297" max="1297" width="9.140625" style="1"/>
    <col min="1298" max="1298" width="13.140625" style="1" bestFit="1" customWidth="1"/>
    <col min="1299" max="1538" width="9.140625" style="1"/>
    <col min="1539" max="1539" width="33.7109375" style="1" customWidth="1"/>
    <col min="1540" max="1540" width="15.5703125" style="1" customWidth="1"/>
    <col min="1541" max="1541" width="15.28515625" style="1" customWidth="1"/>
    <col min="1542" max="1544" width="15" style="1" customWidth="1"/>
    <col min="1545" max="1545" width="16.28515625" style="1" customWidth="1"/>
    <col min="1546" max="1546" width="16.85546875" style="1" customWidth="1"/>
    <col min="1547" max="1547" width="14.5703125" style="1" customWidth="1"/>
    <col min="1548" max="1548" width="12.85546875" style="1" customWidth="1"/>
    <col min="1549" max="1549" width="11.5703125" style="1" customWidth="1"/>
    <col min="1550" max="1550" width="16.42578125" style="1" customWidth="1"/>
    <col min="1551" max="1551" width="16" style="1" customWidth="1"/>
    <col min="1552" max="1552" width="12.140625" style="1" customWidth="1"/>
    <col min="1553" max="1553" width="9.140625" style="1"/>
    <col min="1554" max="1554" width="13.140625" style="1" bestFit="1" customWidth="1"/>
    <col min="1555" max="1794" width="9.140625" style="1"/>
    <col min="1795" max="1795" width="33.7109375" style="1" customWidth="1"/>
    <col min="1796" max="1796" width="15.5703125" style="1" customWidth="1"/>
    <col min="1797" max="1797" width="15.28515625" style="1" customWidth="1"/>
    <col min="1798" max="1800" width="15" style="1" customWidth="1"/>
    <col min="1801" max="1801" width="16.28515625" style="1" customWidth="1"/>
    <col min="1802" max="1802" width="16.85546875" style="1" customWidth="1"/>
    <col min="1803" max="1803" width="14.5703125" style="1" customWidth="1"/>
    <col min="1804" max="1804" width="12.85546875" style="1" customWidth="1"/>
    <col min="1805" max="1805" width="11.5703125" style="1" customWidth="1"/>
    <col min="1806" max="1806" width="16.42578125" style="1" customWidth="1"/>
    <col min="1807" max="1807" width="16" style="1" customWidth="1"/>
    <col min="1808" max="1808" width="12.140625" style="1" customWidth="1"/>
    <col min="1809" max="1809" width="9.140625" style="1"/>
    <col min="1810" max="1810" width="13.140625" style="1" bestFit="1" customWidth="1"/>
    <col min="1811" max="2050" width="9.140625" style="1"/>
    <col min="2051" max="2051" width="33.7109375" style="1" customWidth="1"/>
    <col min="2052" max="2052" width="15.5703125" style="1" customWidth="1"/>
    <col min="2053" max="2053" width="15.28515625" style="1" customWidth="1"/>
    <col min="2054" max="2056" width="15" style="1" customWidth="1"/>
    <col min="2057" max="2057" width="16.28515625" style="1" customWidth="1"/>
    <col min="2058" max="2058" width="16.85546875" style="1" customWidth="1"/>
    <col min="2059" max="2059" width="14.5703125" style="1" customWidth="1"/>
    <col min="2060" max="2060" width="12.85546875" style="1" customWidth="1"/>
    <col min="2061" max="2061" width="11.5703125" style="1" customWidth="1"/>
    <col min="2062" max="2062" width="16.42578125" style="1" customWidth="1"/>
    <col min="2063" max="2063" width="16" style="1" customWidth="1"/>
    <col min="2064" max="2064" width="12.140625" style="1" customWidth="1"/>
    <col min="2065" max="2065" width="9.140625" style="1"/>
    <col min="2066" max="2066" width="13.140625" style="1" bestFit="1" customWidth="1"/>
    <col min="2067" max="2306" width="9.140625" style="1"/>
    <col min="2307" max="2307" width="33.7109375" style="1" customWidth="1"/>
    <col min="2308" max="2308" width="15.5703125" style="1" customWidth="1"/>
    <col min="2309" max="2309" width="15.28515625" style="1" customWidth="1"/>
    <col min="2310" max="2312" width="15" style="1" customWidth="1"/>
    <col min="2313" max="2313" width="16.28515625" style="1" customWidth="1"/>
    <col min="2314" max="2314" width="16.85546875" style="1" customWidth="1"/>
    <col min="2315" max="2315" width="14.5703125" style="1" customWidth="1"/>
    <col min="2316" max="2316" width="12.85546875" style="1" customWidth="1"/>
    <col min="2317" max="2317" width="11.5703125" style="1" customWidth="1"/>
    <col min="2318" max="2318" width="16.42578125" style="1" customWidth="1"/>
    <col min="2319" max="2319" width="16" style="1" customWidth="1"/>
    <col min="2320" max="2320" width="12.140625" style="1" customWidth="1"/>
    <col min="2321" max="2321" width="9.140625" style="1"/>
    <col min="2322" max="2322" width="13.140625" style="1" bestFit="1" customWidth="1"/>
    <col min="2323" max="2562" width="9.140625" style="1"/>
    <col min="2563" max="2563" width="33.7109375" style="1" customWidth="1"/>
    <col min="2564" max="2564" width="15.5703125" style="1" customWidth="1"/>
    <col min="2565" max="2565" width="15.28515625" style="1" customWidth="1"/>
    <col min="2566" max="2568" width="15" style="1" customWidth="1"/>
    <col min="2569" max="2569" width="16.28515625" style="1" customWidth="1"/>
    <col min="2570" max="2570" width="16.85546875" style="1" customWidth="1"/>
    <col min="2571" max="2571" width="14.5703125" style="1" customWidth="1"/>
    <col min="2572" max="2572" width="12.85546875" style="1" customWidth="1"/>
    <col min="2573" max="2573" width="11.5703125" style="1" customWidth="1"/>
    <col min="2574" max="2574" width="16.42578125" style="1" customWidth="1"/>
    <col min="2575" max="2575" width="16" style="1" customWidth="1"/>
    <col min="2576" max="2576" width="12.140625" style="1" customWidth="1"/>
    <col min="2577" max="2577" width="9.140625" style="1"/>
    <col min="2578" max="2578" width="13.140625" style="1" bestFit="1" customWidth="1"/>
    <col min="2579" max="2818" width="9.140625" style="1"/>
    <col min="2819" max="2819" width="33.7109375" style="1" customWidth="1"/>
    <col min="2820" max="2820" width="15.5703125" style="1" customWidth="1"/>
    <col min="2821" max="2821" width="15.28515625" style="1" customWidth="1"/>
    <col min="2822" max="2824" width="15" style="1" customWidth="1"/>
    <col min="2825" max="2825" width="16.28515625" style="1" customWidth="1"/>
    <col min="2826" max="2826" width="16.85546875" style="1" customWidth="1"/>
    <col min="2827" max="2827" width="14.5703125" style="1" customWidth="1"/>
    <col min="2828" max="2828" width="12.85546875" style="1" customWidth="1"/>
    <col min="2829" max="2829" width="11.5703125" style="1" customWidth="1"/>
    <col min="2830" max="2830" width="16.42578125" style="1" customWidth="1"/>
    <col min="2831" max="2831" width="16" style="1" customWidth="1"/>
    <col min="2832" max="2832" width="12.140625" style="1" customWidth="1"/>
    <col min="2833" max="2833" width="9.140625" style="1"/>
    <col min="2834" max="2834" width="13.140625" style="1" bestFit="1" customWidth="1"/>
    <col min="2835" max="3074" width="9.140625" style="1"/>
    <col min="3075" max="3075" width="33.7109375" style="1" customWidth="1"/>
    <col min="3076" max="3076" width="15.5703125" style="1" customWidth="1"/>
    <col min="3077" max="3077" width="15.28515625" style="1" customWidth="1"/>
    <col min="3078" max="3080" width="15" style="1" customWidth="1"/>
    <col min="3081" max="3081" width="16.28515625" style="1" customWidth="1"/>
    <col min="3082" max="3082" width="16.85546875" style="1" customWidth="1"/>
    <col min="3083" max="3083" width="14.5703125" style="1" customWidth="1"/>
    <col min="3084" max="3084" width="12.85546875" style="1" customWidth="1"/>
    <col min="3085" max="3085" width="11.5703125" style="1" customWidth="1"/>
    <col min="3086" max="3086" width="16.42578125" style="1" customWidth="1"/>
    <col min="3087" max="3087" width="16" style="1" customWidth="1"/>
    <col min="3088" max="3088" width="12.140625" style="1" customWidth="1"/>
    <col min="3089" max="3089" width="9.140625" style="1"/>
    <col min="3090" max="3090" width="13.140625" style="1" bestFit="1" customWidth="1"/>
    <col min="3091" max="3330" width="9.140625" style="1"/>
    <col min="3331" max="3331" width="33.7109375" style="1" customWidth="1"/>
    <col min="3332" max="3332" width="15.5703125" style="1" customWidth="1"/>
    <col min="3333" max="3333" width="15.28515625" style="1" customWidth="1"/>
    <col min="3334" max="3336" width="15" style="1" customWidth="1"/>
    <col min="3337" max="3337" width="16.28515625" style="1" customWidth="1"/>
    <col min="3338" max="3338" width="16.85546875" style="1" customWidth="1"/>
    <col min="3339" max="3339" width="14.5703125" style="1" customWidth="1"/>
    <col min="3340" max="3340" width="12.85546875" style="1" customWidth="1"/>
    <col min="3341" max="3341" width="11.5703125" style="1" customWidth="1"/>
    <col min="3342" max="3342" width="16.42578125" style="1" customWidth="1"/>
    <col min="3343" max="3343" width="16" style="1" customWidth="1"/>
    <col min="3344" max="3344" width="12.140625" style="1" customWidth="1"/>
    <col min="3345" max="3345" width="9.140625" style="1"/>
    <col min="3346" max="3346" width="13.140625" style="1" bestFit="1" customWidth="1"/>
    <col min="3347" max="3586" width="9.140625" style="1"/>
    <col min="3587" max="3587" width="33.7109375" style="1" customWidth="1"/>
    <col min="3588" max="3588" width="15.5703125" style="1" customWidth="1"/>
    <col min="3589" max="3589" width="15.28515625" style="1" customWidth="1"/>
    <col min="3590" max="3592" width="15" style="1" customWidth="1"/>
    <col min="3593" max="3593" width="16.28515625" style="1" customWidth="1"/>
    <col min="3594" max="3594" width="16.85546875" style="1" customWidth="1"/>
    <col min="3595" max="3595" width="14.5703125" style="1" customWidth="1"/>
    <col min="3596" max="3596" width="12.85546875" style="1" customWidth="1"/>
    <col min="3597" max="3597" width="11.5703125" style="1" customWidth="1"/>
    <col min="3598" max="3598" width="16.42578125" style="1" customWidth="1"/>
    <col min="3599" max="3599" width="16" style="1" customWidth="1"/>
    <col min="3600" max="3600" width="12.140625" style="1" customWidth="1"/>
    <col min="3601" max="3601" width="9.140625" style="1"/>
    <col min="3602" max="3602" width="13.140625" style="1" bestFit="1" customWidth="1"/>
    <col min="3603" max="3842" width="9.140625" style="1"/>
    <col min="3843" max="3843" width="33.7109375" style="1" customWidth="1"/>
    <col min="3844" max="3844" width="15.5703125" style="1" customWidth="1"/>
    <col min="3845" max="3845" width="15.28515625" style="1" customWidth="1"/>
    <col min="3846" max="3848" width="15" style="1" customWidth="1"/>
    <col min="3849" max="3849" width="16.28515625" style="1" customWidth="1"/>
    <col min="3850" max="3850" width="16.85546875" style="1" customWidth="1"/>
    <col min="3851" max="3851" width="14.5703125" style="1" customWidth="1"/>
    <col min="3852" max="3852" width="12.85546875" style="1" customWidth="1"/>
    <col min="3853" max="3853" width="11.5703125" style="1" customWidth="1"/>
    <col min="3854" max="3854" width="16.42578125" style="1" customWidth="1"/>
    <col min="3855" max="3855" width="16" style="1" customWidth="1"/>
    <col min="3856" max="3856" width="12.140625" style="1" customWidth="1"/>
    <col min="3857" max="3857" width="9.140625" style="1"/>
    <col min="3858" max="3858" width="13.140625" style="1" bestFit="1" customWidth="1"/>
    <col min="3859" max="4098" width="9.140625" style="1"/>
    <col min="4099" max="4099" width="33.7109375" style="1" customWidth="1"/>
    <col min="4100" max="4100" width="15.5703125" style="1" customWidth="1"/>
    <col min="4101" max="4101" width="15.28515625" style="1" customWidth="1"/>
    <col min="4102" max="4104" width="15" style="1" customWidth="1"/>
    <col min="4105" max="4105" width="16.28515625" style="1" customWidth="1"/>
    <col min="4106" max="4106" width="16.85546875" style="1" customWidth="1"/>
    <col min="4107" max="4107" width="14.5703125" style="1" customWidth="1"/>
    <col min="4108" max="4108" width="12.85546875" style="1" customWidth="1"/>
    <col min="4109" max="4109" width="11.5703125" style="1" customWidth="1"/>
    <col min="4110" max="4110" width="16.42578125" style="1" customWidth="1"/>
    <col min="4111" max="4111" width="16" style="1" customWidth="1"/>
    <col min="4112" max="4112" width="12.140625" style="1" customWidth="1"/>
    <col min="4113" max="4113" width="9.140625" style="1"/>
    <col min="4114" max="4114" width="13.140625" style="1" bestFit="1" customWidth="1"/>
    <col min="4115" max="4354" width="9.140625" style="1"/>
    <col min="4355" max="4355" width="33.7109375" style="1" customWidth="1"/>
    <col min="4356" max="4356" width="15.5703125" style="1" customWidth="1"/>
    <col min="4357" max="4357" width="15.28515625" style="1" customWidth="1"/>
    <col min="4358" max="4360" width="15" style="1" customWidth="1"/>
    <col min="4361" max="4361" width="16.28515625" style="1" customWidth="1"/>
    <col min="4362" max="4362" width="16.85546875" style="1" customWidth="1"/>
    <col min="4363" max="4363" width="14.5703125" style="1" customWidth="1"/>
    <col min="4364" max="4364" width="12.85546875" style="1" customWidth="1"/>
    <col min="4365" max="4365" width="11.5703125" style="1" customWidth="1"/>
    <col min="4366" max="4366" width="16.42578125" style="1" customWidth="1"/>
    <col min="4367" max="4367" width="16" style="1" customWidth="1"/>
    <col min="4368" max="4368" width="12.140625" style="1" customWidth="1"/>
    <col min="4369" max="4369" width="9.140625" style="1"/>
    <col min="4370" max="4370" width="13.140625" style="1" bestFit="1" customWidth="1"/>
    <col min="4371" max="4610" width="9.140625" style="1"/>
    <col min="4611" max="4611" width="33.7109375" style="1" customWidth="1"/>
    <col min="4612" max="4612" width="15.5703125" style="1" customWidth="1"/>
    <col min="4613" max="4613" width="15.28515625" style="1" customWidth="1"/>
    <col min="4614" max="4616" width="15" style="1" customWidth="1"/>
    <col min="4617" max="4617" width="16.28515625" style="1" customWidth="1"/>
    <col min="4618" max="4618" width="16.85546875" style="1" customWidth="1"/>
    <col min="4619" max="4619" width="14.5703125" style="1" customWidth="1"/>
    <col min="4620" max="4620" width="12.85546875" style="1" customWidth="1"/>
    <col min="4621" max="4621" width="11.5703125" style="1" customWidth="1"/>
    <col min="4622" max="4622" width="16.42578125" style="1" customWidth="1"/>
    <col min="4623" max="4623" width="16" style="1" customWidth="1"/>
    <col min="4624" max="4624" width="12.140625" style="1" customWidth="1"/>
    <col min="4625" max="4625" width="9.140625" style="1"/>
    <col min="4626" max="4626" width="13.140625" style="1" bestFit="1" customWidth="1"/>
    <col min="4627" max="4866" width="9.140625" style="1"/>
    <col min="4867" max="4867" width="33.7109375" style="1" customWidth="1"/>
    <col min="4868" max="4868" width="15.5703125" style="1" customWidth="1"/>
    <col min="4869" max="4869" width="15.28515625" style="1" customWidth="1"/>
    <col min="4870" max="4872" width="15" style="1" customWidth="1"/>
    <col min="4873" max="4873" width="16.28515625" style="1" customWidth="1"/>
    <col min="4874" max="4874" width="16.85546875" style="1" customWidth="1"/>
    <col min="4875" max="4875" width="14.5703125" style="1" customWidth="1"/>
    <col min="4876" max="4876" width="12.85546875" style="1" customWidth="1"/>
    <col min="4877" max="4877" width="11.5703125" style="1" customWidth="1"/>
    <col min="4878" max="4878" width="16.42578125" style="1" customWidth="1"/>
    <col min="4879" max="4879" width="16" style="1" customWidth="1"/>
    <col min="4880" max="4880" width="12.140625" style="1" customWidth="1"/>
    <col min="4881" max="4881" width="9.140625" style="1"/>
    <col min="4882" max="4882" width="13.140625" style="1" bestFit="1" customWidth="1"/>
    <col min="4883" max="5122" width="9.140625" style="1"/>
    <col min="5123" max="5123" width="33.7109375" style="1" customWidth="1"/>
    <col min="5124" max="5124" width="15.5703125" style="1" customWidth="1"/>
    <col min="5125" max="5125" width="15.28515625" style="1" customWidth="1"/>
    <col min="5126" max="5128" width="15" style="1" customWidth="1"/>
    <col min="5129" max="5129" width="16.28515625" style="1" customWidth="1"/>
    <col min="5130" max="5130" width="16.85546875" style="1" customWidth="1"/>
    <col min="5131" max="5131" width="14.5703125" style="1" customWidth="1"/>
    <col min="5132" max="5132" width="12.85546875" style="1" customWidth="1"/>
    <col min="5133" max="5133" width="11.5703125" style="1" customWidth="1"/>
    <col min="5134" max="5134" width="16.42578125" style="1" customWidth="1"/>
    <col min="5135" max="5135" width="16" style="1" customWidth="1"/>
    <col min="5136" max="5136" width="12.140625" style="1" customWidth="1"/>
    <col min="5137" max="5137" width="9.140625" style="1"/>
    <col min="5138" max="5138" width="13.140625" style="1" bestFit="1" customWidth="1"/>
    <col min="5139" max="5378" width="9.140625" style="1"/>
    <col min="5379" max="5379" width="33.7109375" style="1" customWidth="1"/>
    <col min="5380" max="5380" width="15.5703125" style="1" customWidth="1"/>
    <col min="5381" max="5381" width="15.28515625" style="1" customWidth="1"/>
    <col min="5382" max="5384" width="15" style="1" customWidth="1"/>
    <col min="5385" max="5385" width="16.28515625" style="1" customWidth="1"/>
    <col min="5386" max="5386" width="16.85546875" style="1" customWidth="1"/>
    <col min="5387" max="5387" width="14.5703125" style="1" customWidth="1"/>
    <col min="5388" max="5388" width="12.85546875" style="1" customWidth="1"/>
    <col min="5389" max="5389" width="11.5703125" style="1" customWidth="1"/>
    <col min="5390" max="5390" width="16.42578125" style="1" customWidth="1"/>
    <col min="5391" max="5391" width="16" style="1" customWidth="1"/>
    <col min="5392" max="5392" width="12.140625" style="1" customWidth="1"/>
    <col min="5393" max="5393" width="9.140625" style="1"/>
    <col min="5394" max="5394" width="13.140625" style="1" bestFit="1" customWidth="1"/>
    <col min="5395" max="5634" width="9.140625" style="1"/>
    <col min="5635" max="5635" width="33.7109375" style="1" customWidth="1"/>
    <col min="5636" max="5636" width="15.5703125" style="1" customWidth="1"/>
    <col min="5637" max="5637" width="15.28515625" style="1" customWidth="1"/>
    <col min="5638" max="5640" width="15" style="1" customWidth="1"/>
    <col min="5641" max="5641" width="16.28515625" style="1" customWidth="1"/>
    <col min="5642" max="5642" width="16.85546875" style="1" customWidth="1"/>
    <col min="5643" max="5643" width="14.5703125" style="1" customWidth="1"/>
    <col min="5644" max="5644" width="12.85546875" style="1" customWidth="1"/>
    <col min="5645" max="5645" width="11.5703125" style="1" customWidth="1"/>
    <col min="5646" max="5646" width="16.42578125" style="1" customWidth="1"/>
    <col min="5647" max="5647" width="16" style="1" customWidth="1"/>
    <col min="5648" max="5648" width="12.140625" style="1" customWidth="1"/>
    <col min="5649" max="5649" width="9.140625" style="1"/>
    <col min="5650" max="5650" width="13.140625" style="1" bestFit="1" customWidth="1"/>
    <col min="5651" max="5890" width="9.140625" style="1"/>
    <col min="5891" max="5891" width="33.7109375" style="1" customWidth="1"/>
    <col min="5892" max="5892" width="15.5703125" style="1" customWidth="1"/>
    <col min="5893" max="5893" width="15.28515625" style="1" customWidth="1"/>
    <col min="5894" max="5896" width="15" style="1" customWidth="1"/>
    <col min="5897" max="5897" width="16.28515625" style="1" customWidth="1"/>
    <col min="5898" max="5898" width="16.85546875" style="1" customWidth="1"/>
    <col min="5899" max="5899" width="14.5703125" style="1" customWidth="1"/>
    <col min="5900" max="5900" width="12.85546875" style="1" customWidth="1"/>
    <col min="5901" max="5901" width="11.5703125" style="1" customWidth="1"/>
    <col min="5902" max="5902" width="16.42578125" style="1" customWidth="1"/>
    <col min="5903" max="5903" width="16" style="1" customWidth="1"/>
    <col min="5904" max="5904" width="12.140625" style="1" customWidth="1"/>
    <col min="5905" max="5905" width="9.140625" style="1"/>
    <col min="5906" max="5906" width="13.140625" style="1" bestFit="1" customWidth="1"/>
    <col min="5907" max="6146" width="9.140625" style="1"/>
    <col min="6147" max="6147" width="33.7109375" style="1" customWidth="1"/>
    <col min="6148" max="6148" width="15.5703125" style="1" customWidth="1"/>
    <col min="6149" max="6149" width="15.28515625" style="1" customWidth="1"/>
    <col min="6150" max="6152" width="15" style="1" customWidth="1"/>
    <col min="6153" max="6153" width="16.28515625" style="1" customWidth="1"/>
    <col min="6154" max="6154" width="16.85546875" style="1" customWidth="1"/>
    <col min="6155" max="6155" width="14.5703125" style="1" customWidth="1"/>
    <col min="6156" max="6156" width="12.85546875" style="1" customWidth="1"/>
    <col min="6157" max="6157" width="11.5703125" style="1" customWidth="1"/>
    <col min="6158" max="6158" width="16.42578125" style="1" customWidth="1"/>
    <col min="6159" max="6159" width="16" style="1" customWidth="1"/>
    <col min="6160" max="6160" width="12.140625" style="1" customWidth="1"/>
    <col min="6161" max="6161" width="9.140625" style="1"/>
    <col min="6162" max="6162" width="13.140625" style="1" bestFit="1" customWidth="1"/>
    <col min="6163" max="6402" width="9.140625" style="1"/>
    <col min="6403" max="6403" width="33.7109375" style="1" customWidth="1"/>
    <col min="6404" max="6404" width="15.5703125" style="1" customWidth="1"/>
    <col min="6405" max="6405" width="15.28515625" style="1" customWidth="1"/>
    <col min="6406" max="6408" width="15" style="1" customWidth="1"/>
    <col min="6409" max="6409" width="16.28515625" style="1" customWidth="1"/>
    <col min="6410" max="6410" width="16.85546875" style="1" customWidth="1"/>
    <col min="6411" max="6411" width="14.5703125" style="1" customWidth="1"/>
    <col min="6412" max="6412" width="12.85546875" style="1" customWidth="1"/>
    <col min="6413" max="6413" width="11.5703125" style="1" customWidth="1"/>
    <col min="6414" max="6414" width="16.42578125" style="1" customWidth="1"/>
    <col min="6415" max="6415" width="16" style="1" customWidth="1"/>
    <col min="6416" max="6416" width="12.140625" style="1" customWidth="1"/>
    <col min="6417" max="6417" width="9.140625" style="1"/>
    <col min="6418" max="6418" width="13.140625" style="1" bestFit="1" customWidth="1"/>
    <col min="6419" max="6658" width="9.140625" style="1"/>
    <col min="6659" max="6659" width="33.7109375" style="1" customWidth="1"/>
    <col min="6660" max="6660" width="15.5703125" style="1" customWidth="1"/>
    <col min="6661" max="6661" width="15.28515625" style="1" customWidth="1"/>
    <col min="6662" max="6664" width="15" style="1" customWidth="1"/>
    <col min="6665" max="6665" width="16.28515625" style="1" customWidth="1"/>
    <col min="6666" max="6666" width="16.85546875" style="1" customWidth="1"/>
    <col min="6667" max="6667" width="14.5703125" style="1" customWidth="1"/>
    <col min="6668" max="6668" width="12.85546875" style="1" customWidth="1"/>
    <col min="6669" max="6669" width="11.5703125" style="1" customWidth="1"/>
    <col min="6670" max="6670" width="16.42578125" style="1" customWidth="1"/>
    <col min="6671" max="6671" width="16" style="1" customWidth="1"/>
    <col min="6672" max="6672" width="12.140625" style="1" customWidth="1"/>
    <col min="6673" max="6673" width="9.140625" style="1"/>
    <col min="6674" max="6674" width="13.140625" style="1" bestFit="1" customWidth="1"/>
    <col min="6675" max="6914" width="9.140625" style="1"/>
    <col min="6915" max="6915" width="33.7109375" style="1" customWidth="1"/>
    <col min="6916" max="6916" width="15.5703125" style="1" customWidth="1"/>
    <col min="6917" max="6917" width="15.28515625" style="1" customWidth="1"/>
    <col min="6918" max="6920" width="15" style="1" customWidth="1"/>
    <col min="6921" max="6921" width="16.28515625" style="1" customWidth="1"/>
    <col min="6922" max="6922" width="16.85546875" style="1" customWidth="1"/>
    <col min="6923" max="6923" width="14.5703125" style="1" customWidth="1"/>
    <col min="6924" max="6924" width="12.85546875" style="1" customWidth="1"/>
    <col min="6925" max="6925" width="11.5703125" style="1" customWidth="1"/>
    <col min="6926" max="6926" width="16.42578125" style="1" customWidth="1"/>
    <col min="6927" max="6927" width="16" style="1" customWidth="1"/>
    <col min="6928" max="6928" width="12.140625" style="1" customWidth="1"/>
    <col min="6929" max="6929" width="9.140625" style="1"/>
    <col min="6930" max="6930" width="13.140625" style="1" bestFit="1" customWidth="1"/>
    <col min="6931" max="7170" width="9.140625" style="1"/>
    <col min="7171" max="7171" width="33.7109375" style="1" customWidth="1"/>
    <col min="7172" max="7172" width="15.5703125" style="1" customWidth="1"/>
    <col min="7173" max="7173" width="15.28515625" style="1" customWidth="1"/>
    <col min="7174" max="7176" width="15" style="1" customWidth="1"/>
    <col min="7177" max="7177" width="16.28515625" style="1" customWidth="1"/>
    <col min="7178" max="7178" width="16.85546875" style="1" customWidth="1"/>
    <col min="7179" max="7179" width="14.5703125" style="1" customWidth="1"/>
    <col min="7180" max="7180" width="12.85546875" style="1" customWidth="1"/>
    <col min="7181" max="7181" width="11.5703125" style="1" customWidth="1"/>
    <col min="7182" max="7182" width="16.42578125" style="1" customWidth="1"/>
    <col min="7183" max="7183" width="16" style="1" customWidth="1"/>
    <col min="7184" max="7184" width="12.140625" style="1" customWidth="1"/>
    <col min="7185" max="7185" width="9.140625" style="1"/>
    <col min="7186" max="7186" width="13.140625" style="1" bestFit="1" customWidth="1"/>
    <col min="7187" max="7426" width="9.140625" style="1"/>
    <col min="7427" max="7427" width="33.7109375" style="1" customWidth="1"/>
    <col min="7428" max="7428" width="15.5703125" style="1" customWidth="1"/>
    <col min="7429" max="7429" width="15.28515625" style="1" customWidth="1"/>
    <col min="7430" max="7432" width="15" style="1" customWidth="1"/>
    <col min="7433" max="7433" width="16.28515625" style="1" customWidth="1"/>
    <col min="7434" max="7434" width="16.85546875" style="1" customWidth="1"/>
    <col min="7435" max="7435" width="14.5703125" style="1" customWidth="1"/>
    <col min="7436" max="7436" width="12.85546875" style="1" customWidth="1"/>
    <col min="7437" max="7437" width="11.5703125" style="1" customWidth="1"/>
    <col min="7438" max="7438" width="16.42578125" style="1" customWidth="1"/>
    <col min="7439" max="7439" width="16" style="1" customWidth="1"/>
    <col min="7440" max="7440" width="12.140625" style="1" customWidth="1"/>
    <col min="7441" max="7441" width="9.140625" style="1"/>
    <col min="7442" max="7442" width="13.140625" style="1" bestFit="1" customWidth="1"/>
    <col min="7443" max="7682" width="9.140625" style="1"/>
    <col min="7683" max="7683" width="33.7109375" style="1" customWidth="1"/>
    <col min="7684" max="7684" width="15.5703125" style="1" customWidth="1"/>
    <col min="7685" max="7685" width="15.28515625" style="1" customWidth="1"/>
    <col min="7686" max="7688" width="15" style="1" customWidth="1"/>
    <col min="7689" max="7689" width="16.28515625" style="1" customWidth="1"/>
    <col min="7690" max="7690" width="16.85546875" style="1" customWidth="1"/>
    <col min="7691" max="7691" width="14.5703125" style="1" customWidth="1"/>
    <col min="7692" max="7692" width="12.85546875" style="1" customWidth="1"/>
    <col min="7693" max="7693" width="11.5703125" style="1" customWidth="1"/>
    <col min="7694" max="7694" width="16.42578125" style="1" customWidth="1"/>
    <col min="7695" max="7695" width="16" style="1" customWidth="1"/>
    <col min="7696" max="7696" width="12.140625" style="1" customWidth="1"/>
    <col min="7697" max="7697" width="9.140625" style="1"/>
    <col min="7698" max="7698" width="13.140625" style="1" bestFit="1" customWidth="1"/>
    <col min="7699" max="7938" width="9.140625" style="1"/>
    <col min="7939" max="7939" width="33.7109375" style="1" customWidth="1"/>
    <col min="7940" max="7940" width="15.5703125" style="1" customWidth="1"/>
    <col min="7941" max="7941" width="15.28515625" style="1" customWidth="1"/>
    <col min="7942" max="7944" width="15" style="1" customWidth="1"/>
    <col min="7945" max="7945" width="16.28515625" style="1" customWidth="1"/>
    <col min="7946" max="7946" width="16.85546875" style="1" customWidth="1"/>
    <col min="7947" max="7947" width="14.5703125" style="1" customWidth="1"/>
    <col min="7948" max="7948" width="12.85546875" style="1" customWidth="1"/>
    <col min="7949" max="7949" width="11.5703125" style="1" customWidth="1"/>
    <col min="7950" max="7950" width="16.42578125" style="1" customWidth="1"/>
    <col min="7951" max="7951" width="16" style="1" customWidth="1"/>
    <col min="7952" max="7952" width="12.140625" style="1" customWidth="1"/>
    <col min="7953" max="7953" width="9.140625" style="1"/>
    <col min="7954" max="7954" width="13.140625" style="1" bestFit="1" customWidth="1"/>
    <col min="7955" max="8194" width="9.140625" style="1"/>
    <col min="8195" max="8195" width="33.7109375" style="1" customWidth="1"/>
    <col min="8196" max="8196" width="15.5703125" style="1" customWidth="1"/>
    <col min="8197" max="8197" width="15.28515625" style="1" customWidth="1"/>
    <col min="8198" max="8200" width="15" style="1" customWidth="1"/>
    <col min="8201" max="8201" width="16.28515625" style="1" customWidth="1"/>
    <col min="8202" max="8202" width="16.85546875" style="1" customWidth="1"/>
    <col min="8203" max="8203" width="14.5703125" style="1" customWidth="1"/>
    <col min="8204" max="8204" width="12.85546875" style="1" customWidth="1"/>
    <col min="8205" max="8205" width="11.5703125" style="1" customWidth="1"/>
    <col min="8206" max="8206" width="16.42578125" style="1" customWidth="1"/>
    <col min="8207" max="8207" width="16" style="1" customWidth="1"/>
    <col min="8208" max="8208" width="12.140625" style="1" customWidth="1"/>
    <col min="8209" max="8209" width="9.140625" style="1"/>
    <col min="8210" max="8210" width="13.140625" style="1" bestFit="1" customWidth="1"/>
    <col min="8211" max="8450" width="9.140625" style="1"/>
    <col min="8451" max="8451" width="33.7109375" style="1" customWidth="1"/>
    <col min="8452" max="8452" width="15.5703125" style="1" customWidth="1"/>
    <col min="8453" max="8453" width="15.28515625" style="1" customWidth="1"/>
    <col min="8454" max="8456" width="15" style="1" customWidth="1"/>
    <col min="8457" max="8457" width="16.28515625" style="1" customWidth="1"/>
    <col min="8458" max="8458" width="16.85546875" style="1" customWidth="1"/>
    <col min="8459" max="8459" width="14.5703125" style="1" customWidth="1"/>
    <col min="8460" max="8460" width="12.85546875" style="1" customWidth="1"/>
    <col min="8461" max="8461" width="11.5703125" style="1" customWidth="1"/>
    <col min="8462" max="8462" width="16.42578125" style="1" customWidth="1"/>
    <col min="8463" max="8463" width="16" style="1" customWidth="1"/>
    <col min="8464" max="8464" width="12.140625" style="1" customWidth="1"/>
    <col min="8465" max="8465" width="9.140625" style="1"/>
    <col min="8466" max="8466" width="13.140625" style="1" bestFit="1" customWidth="1"/>
    <col min="8467" max="8706" width="9.140625" style="1"/>
    <col min="8707" max="8707" width="33.7109375" style="1" customWidth="1"/>
    <col min="8708" max="8708" width="15.5703125" style="1" customWidth="1"/>
    <col min="8709" max="8709" width="15.28515625" style="1" customWidth="1"/>
    <col min="8710" max="8712" width="15" style="1" customWidth="1"/>
    <col min="8713" max="8713" width="16.28515625" style="1" customWidth="1"/>
    <col min="8714" max="8714" width="16.85546875" style="1" customWidth="1"/>
    <col min="8715" max="8715" width="14.5703125" style="1" customWidth="1"/>
    <col min="8716" max="8716" width="12.85546875" style="1" customWidth="1"/>
    <col min="8717" max="8717" width="11.5703125" style="1" customWidth="1"/>
    <col min="8718" max="8718" width="16.42578125" style="1" customWidth="1"/>
    <col min="8719" max="8719" width="16" style="1" customWidth="1"/>
    <col min="8720" max="8720" width="12.140625" style="1" customWidth="1"/>
    <col min="8721" max="8721" width="9.140625" style="1"/>
    <col min="8722" max="8722" width="13.140625" style="1" bestFit="1" customWidth="1"/>
    <col min="8723" max="8962" width="9.140625" style="1"/>
    <col min="8963" max="8963" width="33.7109375" style="1" customWidth="1"/>
    <col min="8964" max="8964" width="15.5703125" style="1" customWidth="1"/>
    <col min="8965" max="8965" width="15.28515625" style="1" customWidth="1"/>
    <col min="8966" max="8968" width="15" style="1" customWidth="1"/>
    <col min="8969" max="8969" width="16.28515625" style="1" customWidth="1"/>
    <col min="8970" max="8970" width="16.85546875" style="1" customWidth="1"/>
    <col min="8971" max="8971" width="14.5703125" style="1" customWidth="1"/>
    <col min="8972" max="8972" width="12.85546875" style="1" customWidth="1"/>
    <col min="8973" max="8973" width="11.5703125" style="1" customWidth="1"/>
    <col min="8974" max="8974" width="16.42578125" style="1" customWidth="1"/>
    <col min="8975" max="8975" width="16" style="1" customWidth="1"/>
    <col min="8976" max="8976" width="12.140625" style="1" customWidth="1"/>
    <col min="8977" max="8977" width="9.140625" style="1"/>
    <col min="8978" max="8978" width="13.140625" style="1" bestFit="1" customWidth="1"/>
    <col min="8979" max="9218" width="9.140625" style="1"/>
    <col min="9219" max="9219" width="33.7109375" style="1" customWidth="1"/>
    <col min="9220" max="9220" width="15.5703125" style="1" customWidth="1"/>
    <col min="9221" max="9221" width="15.28515625" style="1" customWidth="1"/>
    <col min="9222" max="9224" width="15" style="1" customWidth="1"/>
    <col min="9225" max="9225" width="16.28515625" style="1" customWidth="1"/>
    <col min="9226" max="9226" width="16.85546875" style="1" customWidth="1"/>
    <col min="9227" max="9227" width="14.5703125" style="1" customWidth="1"/>
    <col min="9228" max="9228" width="12.85546875" style="1" customWidth="1"/>
    <col min="9229" max="9229" width="11.5703125" style="1" customWidth="1"/>
    <col min="9230" max="9230" width="16.42578125" style="1" customWidth="1"/>
    <col min="9231" max="9231" width="16" style="1" customWidth="1"/>
    <col min="9232" max="9232" width="12.140625" style="1" customWidth="1"/>
    <col min="9233" max="9233" width="9.140625" style="1"/>
    <col min="9234" max="9234" width="13.140625" style="1" bestFit="1" customWidth="1"/>
    <col min="9235" max="9474" width="9.140625" style="1"/>
    <col min="9475" max="9475" width="33.7109375" style="1" customWidth="1"/>
    <col min="9476" max="9476" width="15.5703125" style="1" customWidth="1"/>
    <col min="9477" max="9477" width="15.28515625" style="1" customWidth="1"/>
    <col min="9478" max="9480" width="15" style="1" customWidth="1"/>
    <col min="9481" max="9481" width="16.28515625" style="1" customWidth="1"/>
    <col min="9482" max="9482" width="16.85546875" style="1" customWidth="1"/>
    <col min="9483" max="9483" width="14.5703125" style="1" customWidth="1"/>
    <col min="9484" max="9484" width="12.85546875" style="1" customWidth="1"/>
    <col min="9485" max="9485" width="11.5703125" style="1" customWidth="1"/>
    <col min="9486" max="9486" width="16.42578125" style="1" customWidth="1"/>
    <col min="9487" max="9487" width="16" style="1" customWidth="1"/>
    <col min="9488" max="9488" width="12.140625" style="1" customWidth="1"/>
    <col min="9489" max="9489" width="9.140625" style="1"/>
    <col min="9490" max="9490" width="13.140625" style="1" bestFit="1" customWidth="1"/>
    <col min="9491" max="9730" width="9.140625" style="1"/>
    <col min="9731" max="9731" width="33.7109375" style="1" customWidth="1"/>
    <col min="9732" max="9732" width="15.5703125" style="1" customWidth="1"/>
    <col min="9733" max="9733" width="15.28515625" style="1" customWidth="1"/>
    <col min="9734" max="9736" width="15" style="1" customWidth="1"/>
    <col min="9737" max="9737" width="16.28515625" style="1" customWidth="1"/>
    <col min="9738" max="9738" width="16.85546875" style="1" customWidth="1"/>
    <col min="9739" max="9739" width="14.5703125" style="1" customWidth="1"/>
    <col min="9740" max="9740" width="12.85546875" style="1" customWidth="1"/>
    <col min="9741" max="9741" width="11.5703125" style="1" customWidth="1"/>
    <col min="9742" max="9742" width="16.42578125" style="1" customWidth="1"/>
    <col min="9743" max="9743" width="16" style="1" customWidth="1"/>
    <col min="9744" max="9744" width="12.140625" style="1" customWidth="1"/>
    <col min="9745" max="9745" width="9.140625" style="1"/>
    <col min="9746" max="9746" width="13.140625" style="1" bestFit="1" customWidth="1"/>
    <col min="9747" max="9986" width="9.140625" style="1"/>
    <col min="9987" max="9987" width="33.7109375" style="1" customWidth="1"/>
    <col min="9988" max="9988" width="15.5703125" style="1" customWidth="1"/>
    <col min="9989" max="9989" width="15.28515625" style="1" customWidth="1"/>
    <col min="9990" max="9992" width="15" style="1" customWidth="1"/>
    <col min="9993" max="9993" width="16.28515625" style="1" customWidth="1"/>
    <col min="9994" max="9994" width="16.85546875" style="1" customWidth="1"/>
    <col min="9995" max="9995" width="14.5703125" style="1" customWidth="1"/>
    <col min="9996" max="9996" width="12.85546875" style="1" customWidth="1"/>
    <col min="9997" max="9997" width="11.5703125" style="1" customWidth="1"/>
    <col min="9998" max="9998" width="16.42578125" style="1" customWidth="1"/>
    <col min="9999" max="9999" width="16" style="1" customWidth="1"/>
    <col min="10000" max="10000" width="12.140625" style="1" customWidth="1"/>
    <col min="10001" max="10001" width="9.140625" style="1"/>
    <col min="10002" max="10002" width="13.140625" style="1" bestFit="1" customWidth="1"/>
    <col min="10003" max="10242" width="9.140625" style="1"/>
    <col min="10243" max="10243" width="33.7109375" style="1" customWidth="1"/>
    <col min="10244" max="10244" width="15.5703125" style="1" customWidth="1"/>
    <col min="10245" max="10245" width="15.28515625" style="1" customWidth="1"/>
    <col min="10246" max="10248" width="15" style="1" customWidth="1"/>
    <col min="10249" max="10249" width="16.28515625" style="1" customWidth="1"/>
    <col min="10250" max="10250" width="16.85546875" style="1" customWidth="1"/>
    <col min="10251" max="10251" width="14.5703125" style="1" customWidth="1"/>
    <col min="10252" max="10252" width="12.85546875" style="1" customWidth="1"/>
    <col min="10253" max="10253" width="11.5703125" style="1" customWidth="1"/>
    <col min="10254" max="10254" width="16.42578125" style="1" customWidth="1"/>
    <col min="10255" max="10255" width="16" style="1" customWidth="1"/>
    <col min="10256" max="10256" width="12.140625" style="1" customWidth="1"/>
    <col min="10257" max="10257" width="9.140625" style="1"/>
    <col min="10258" max="10258" width="13.140625" style="1" bestFit="1" customWidth="1"/>
    <col min="10259" max="10498" width="9.140625" style="1"/>
    <col min="10499" max="10499" width="33.7109375" style="1" customWidth="1"/>
    <col min="10500" max="10500" width="15.5703125" style="1" customWidth="1"/>
    <col min="10501" max="10501" width="15.28515625" style="1" customWidth="1"/>
    <col min="10502" max="10504" width="15" style="1" customWidth="1"/>
    <col min="10505" max="10505" width="16.28515625" style="1" customWidth="1"/>
    <col min="10506" max="10506" width="16.85546875" style="1" customWidth="1"/>
    <col min="10507" max="10507" width="14.5703125" style="1" customWidth="1"/>
    <col min="10508" max="10508" width="12.85546875" style="1" customWidth="1"/>
    <col min="10509" max="10509" width="11.5703125" style="1" customWidth="1"/>
    <col min="10510" max="10510" width="16.42578125" style="1" customWidth="1"/>
    <col min="10511" max="10511" width="16" style="1" customWidth="1"/>
    <col min="10512" max="10512" width="12.140625" style="1" customWidth="1"/>
    <col min="10513" max="10513" width="9.140625" style="1"/>
    <col min="10514" max="10514" width="13.140625" style="1" bestFit="1" customWidth="1"/>
    <col min="10515" max="10754" width="9.140625" style="1"/>
    <col min="10755" max="10755" width="33.7109375" style="1" customWidth="1"/>
    <col min="10756" max="10756" width="15.5703125" style="1" customWidth="1"/>
    <col min="10757" max="10757" width="15.28515625" style="1" customWidth="1"/>
    <col min="10758" max="10760" width="15" style="1" customWidth="1"/>
    <col min="10761" max="10761" width="16.28515625" style="1" customWidth="1"/>
    <col min="10762" max="10762" width="16.85546875" style="1" customWidth="1"/>
    <col min="10763" max="10763" width="14.5703125" style="1" customWidth="1"/>
    <col min="10764" max="10764" width="12.85546875" style="1" customWidth="1"/>
    <col min="10765" max="10765" width="11.5703125" style="1" customWidth="1"/>
    <col min="10766" max="10766" width="16.42578125" style="1" customWidth="1"/>
    <col min="10767" max="10767" width="16" style="1" customWidth="1"/>
    <col min="10768" max="10768" width="12.140625" style="1" customWidth="1"/>
    <col min="10769" max="10769" width="9.140625" style="1"/>
    <col min="10770" max="10770" width="13.140625" style="1" bestFit="1" customWidth="1"/>
    <col min="10771" max="11010" width="9.140625" style="1"/>
    <col min="11011" max="11011" width="33.7109375" style="1" customWidth="1"/>
    <col min="11012" max="11012" width="15.5703125" style="1" customWidth="1"/>
    <col min="11013" max="11013" width="15.28515625" style="1" customWidth="1"/>
    <col min="11014" max="11016" width="15" style="1" customWidth="1"/>
    <col min="11017" max="11017" width="16.28515625" style="1" customWidth="1"/>
    <col min="11018" max="11018" width="16.85546875" style="1" customWidth="1"/>
    <col min="11019" max="11019" width="14.5703125" style="1" customWidth="1"/>
    <col min="11020" max="11020" width="12.85546875" style="1" customWidth="1"/>
    <col min="11021" max="11021" width="11.5703125" style="1" customWidth="1"/>
    <col min="11022" max="11022" width="16.42578125" style="1" customWidth="1"/>
    <col min="11023" max="11023" width="16" style="1" customWidth="1"/>
    <col min="11024" max="11024" width="12.140625" style="1" customWidth="1"/>
    <col min="11025" max="11025" width="9.140625" style="1"/>
    <col min="11026" max="11026" width="13.140625" style="1" bestFit="1" customWidth="1"/>
    <col min="11027" max="11266" width="9.140625" style="1"/>
    <col min="11267" max="11267" width="33.7109375" style="1" customWidth="1"/>
    <col min="11268" max="11268" width="15.5703125" style="1" customWidth="1"/>
    <col min="11269" max="11269" width="15.28515625" style="1" customWidth="1"/>
    <col min="11270" max="11272" width="15" style="1" customWidth="1"/>
    <col min="11273" max="11273" width="16.28515625" style="1" customWidth="1"/>
    <col min="11274" max="11274" width="16.85546875" style="1" customWidth="1"/>
    <col min="11275" max="11275" width="14.5703125" style="1" customWidth="1"/>
    <col min="11276" max="11276" width="12.85546875" style="1" customWidth="1"/>
    <col min="11277" max="11277" width="11.5703125" style="1" customWidth="1"/>
    <col min="11278" max="11278" width="16.42578125" style="1" customWidth="1"/>
    <col min="11279" max="11279" width="16" style="1" customWidth="1"/>
    <col min="11280" max="11280" width="12.140625" style="1" customWidth="1"/>
    <col min="11281" max="11281" width="9.140625" style="1"/>
    <col min="11282" max="11282" width="13.140625" style="1" bestFit="1" customWidth="1"/>
    <col min="11283" max="11522" width="9.140625" style="1"/>
    <col min="11523" max="11523" width="33.7109375" style="1" customWidth="1"/>
    <col min="11524" max="11524" width="15.5703125" style="1" customWidth="1"/>
    <col min="11525" max="11525" width="15.28515625" style="1" customWidth="1"/>
    <col min="11526" max="11528" width="15" style="1" customWidth="1"/>
    <col min="11529" max="11529" width="16.28515625" style="1" customWidth="1"/>
    <col min="11530" max="11530" width="16.85546875" style="1" customWidth="1"/>
    <col min="11531" max="11531" width="14.5703125" style="1" customWidth="1"/>
    <col min="11532" max="11532" width="12.85546875" style="1" customWidth="1"/>
    <col min="11533" max="11533" width="11.5703125" style="1" customWidth="1"/>
    <col min="11534" max="11534" width="16.42578125" style="1" customWidth="1"/>
    <col min="11535" max="11535" width="16" style="1" customWidth="1"/>
    <col min="11536" max="11536" width="12.140625" style="1" customWidth="1"/>
    <col min="11537" max="11537" width="9.140625" style="1"/>
    <col min="11538" max="11538" width="13.140625" style="1" bestFit="1" customWidth="1"/>
    <col min="11539" max="11778" width="9.140625" style="1"/>
    <col min="11779" max="11779" width="33.7109375" style="1" customWidth="1"/>
    <col min="11780" max="11780" width="15.5703125" style="1" customWidth="1"/>
    <col min="11781" max="11781" width="15.28515625" style="1" customWidth="1"/>
    <col min="11782" max="11784" width="15" style="1" customWidth="1"/>
    <col min="11785" max="11785" width="16.28515625" style="1" customWidth="1"/>
    <col min="11786" max="11786" width="16.85546875" style="1" customWidth="1"/>
    <col min="11787" max="11787" width="14.5703125" style="1" customWidth="1"/>
    <col min="11788" max="11788" width="12.85546875" style="1" customWidth="1"/>
    <col min="11789" max="11789" width="11.5703125" style="1" customWidth="1"/>
    <col min="11790" max="11790" width="16.42578125" style="1" customWidth="1"/>
    <col min="11791" max="11791" width="16" style="1" customWidth="1"/>
    <col min="11792" max="11792" width="12.140625" style="1" customWidth="1"/>
    <col min="11793" max="11793" width="9.140625" style="1"/>
    <col min="11794" max="11794" width="13.140625" style="1" bestFit="1" customWidth="1"/>
    <col min="11795" max="12034" width="9.140625" style="1"/>
    <col min="12035" max="12035" width="33.7109375" style="1" customWidth="1"/>
    <col min="12036" max="12036" width="15.5703125" style="1" customWidth="1"/>
    <col min="12037" max="12037" width="15.28515625" style="1" customWidth="1"/>
    <col min="12038" max="12040" width="15" style="1" customWidth="1"/>
    <col min="12041" max="12041" width="16.28515625" style="1" customWidth="1"/>
    <col min="12042" max="12042" width="16.85546875" style="1" customWidth="1"/>
    <col min="12043" max="12043" width="14.5703125" style="1" customWidth="1"/>
    <col min="12044" max="12044" width="12.85546875" style="1" customWidth="1"/>
    <col min="12045" max="12045" width="11.5703125" style="1" customWidth="1"/>
    <col min="12046" max="12046" width="16.42578125" style="1" customWidth="1"/>
    <col min="12047" max="12047" width="16" style="1" customWidth="1"/>
    <col min="12048" max="12048" width="12.140625" style="1" customWidth="1"/>
    <col min="12049" max="12049" width="9.140625" style="1"/>
    <col min="12050" max="12050" width="13.140625" style="1" bestFit="1" customWidth="1"/>
    <col min="12051" max="12290" width="9.140625" style="1"/>
    <col min="12291" max="12291" width="33.7109375" style="1" customWidth="1"/>
    <col min="12292" max="12292" width="15.5703125" style="1" customWidth="1"/>
    <col min="12293" max="12293" width="15.28515625" style="1" customWidth="1"/>
    <col min="12294" max="12296" width="15" style="1" customWidth="1"/>
    <col min="12297" max="12297" width="16.28515625" style="1" customWidth="1"/>
    <col min="12298" max="12298" width="16.85546875" style="1" customWidth="1"/>
    <col min="12299" max="12299" width="14.5703125" style="1" customWidth="1"/>
    <col min="12300" max="12300" width="12.85546875" style="1" customWidth="1"/>
    <col min="12301" max="12301" width="11.5703125" style="1" customWidth="1"/>
    <col min="12302" max="12302" width="16.42578125" style="1" customWidth="1"/>
    <col min="12303" max="12303" width="16" style="1" customWidth="1"/>
    <col min="12304" max="12304" width="12.140625" style="1" customWidth="1"/>
    <col min="12305" max="12305" width="9.140625" style="1"/>
    <col min="12306" max="12306" width="13.140625" style="1" bestFit="1" customWidth="1"/>
    <col min="12307" max="12546" width="9.140625" style="1"/>
    <col min="12547" max="12547" width="33.7109375" style="1" customWidth="1"/>
    <col min="12548" max="12548" width="15.5703125" style="1" customWidth="1"/>
    <col min="12549" max="12549" width="15.28515625" style="1" customWidth="1"/>
    <col min="12550" max="12552" width="15" style="1" customWidth="1"/>
    <col min="12553" max="12553" width="16.28515625" style="1" customWidth="1"/>
    <col min="12554" max="12554" width="16.85546875" style="1" customWidth="1"/>
    <col min="12555" max="12555" width="14.5703125" style="1" customWidth="1"/>
    <col min="12556" max="12556" width="12.85546875" style="1" customWidth="1"/>
    <col min="12557" max="12557" width="11.5703125" style="1" customWidth="1"/>
    <col min="12558" max="12558" width="16.42578125" style="1" customWidth="1"/>
    <col min="12559" max="12559" width="16" style="1" customWidth="1"/>
    <col min="12560" max="12560" width="12.140625" style="1" customWidth="1"/>
    <col min="12561" max="12561" width="9.140625" style="1"/>
    <col min="12562" max="12562" width="13.140625" style="1" bestFit="1" customWidth="1"/>
    <col min="12563" max="12802" width="9.140625" style="1"/>
    <col min="12803" max="12803" width="33.7109375" style="1" customWidth="1"/>
    <col min="12804" max="12804" width="15.5703125" style="1" customWidth="1"/>
    <col min="12805" max="12805" width="15.28515625" style="1" customWidth="1"/>
    <col min="12806" max="12808" width="15" style="1" customWidth="1"/>
    <col min="12809" max="12809" width="16.28515625" style="1" customWidth="1"/>
    <col min="12810" max="12810" width="16.85546875" style="1" customWidth="1"/>
    <col min="12811" max="12811" width="14.5703125" style="1" customWidth="1"/>
    <col min="12812" max="12812" width="12.85546875" style="1" customWidth="1"/>
    <col min="12813" max="12813" width="11.5703125" style="1" customWidth="1"/>
    <col min="12814" max="12814" width="16.42578125" style="1" customWidth="1"/>
    <col min="12815" max="12815" width="16" style="1" customWidth="1"/>
    <col min="12816" max="12816" width="12.140625" style="1" customWidth="1"/>
    <col min="12817" max="12817" width="9.140625" style="1"/>
    <col min="12818" max="12818" width="13.140625" style="1" bestFit="1" customWidth="1"/>
    <col min="12819" max="13058" width="9.140625" style="1"/>
    <col min="13059" max="13059" width="33.7109375" style="1" customWidth="1"/>
    <col min="13060" max="13060" width="15.5703125" style="1" customWidth="1"/>
    <col min="13061" max="13061" width="15.28515625" style="1" customWidth="1"/>
    <col min="13062" max="13064" width="15" style="1" customWidth="1"/>
    <col min="13065" max="13065" width="16.28515625" style="1" customWidth="1"/>
    <col min="13066" max="13066" width="16.85546875" style="1" customWidth="1"/>
    <col min="13067" max="13067" width="14.5703125" style="1" customWidth="1"/>
    <col min="13068" max="13068" width="12.85546875" style="1" customWidth="1"/>
    <col min="13069" max="13069" width="11.5703125" style="1" customWidth="1"/>
    <col min="13070" max="13070" width="16.42578125" style="1" customWidth="1"/>
    <col min="13071" max="13071" width="16" style="1" customWidth="1"/>
    <col min="13072" max="13072" width="12.140625" style="1" customWidth="1"/>
    <col min="13073" max="13073" width="9.140625" style="1"/>
    <col min="13074" max="13074" width="13.140625" style="1" bestFit="1" customWidth="1"/>
    <col min="13075" max="13314" width="9.140625" style="1"/>
    <col min="13315" max="13315" width="33.7109375" style="1" customWidth="1"/>
    <col min="13316" max="13316" width="15.5703125" style="1" customWidth="1"/>
    <col min="13317" max="13317" width="15.28515625" style="1" customWidth="1"/>
    <col min="13318" max="13320" width="15" style="1" customWidth="1"/>
    <col min="13321" max="13321" width="16.28515625" style="1" customWidth="1"/>
    <col min="13322" max="13322" width="16.85546875" style="1" customWidth="1"/>
    <col min="13323" max="13323" width="14.5703125" style="1" customWidth="1"/>
    <col min="13324" max="13324" width="12.85546875" style="1" customWidth="1"/>
    <col min="13325" max="13325" width="11.5703125" style="1" customWidth="1"/>
    <col min="13326" max="13326" width="16.42578125" style="1" customWidth="1"/>
    <col min="13327" max="13327" width="16" style="1" customWidth="1"/>
    <col min="13328" max="13328" width="12.140625" style="1" customWidth="1"/>
    <col min="13329" max="13329" width="9.140625" style="1"/>
    <col min="13330" max="13330" width="13.140625" style="1" bestFit="1" customWidth="1"/>
    <col min="13331" max="13570" width="9.140625" style="1"/>
    <col min="13571" max="13571" width="33.7109375" style="1" customWidth="1"/>
    <col min="13572" max="13572" width="15.5703125" style="1" customWidth="1"/>
    <col min="13573" max="13573" width="15.28515625" style="1" customWidth="1"/>
    <col min="13574" max="13576" width="15" style="1" customWidth="1"/>
    <col min="13577" max="13577" width="16.28515625" style="1" customWidth="1"/>
    <col min="13578" max="13578" width="16.85546875" style="1" customWidth="1"/>
    <col min="13579" max="13579" width="14.5703125" style="1" customWidth="1"/>
    <col min="13580" max="13580" width="12.85546875" style="1" customWidth="1"/>
    <col min="13581" max="13581" width="11.5703125" style="1" customWidth="1"/>
    <col min="13582" max="13582" width="16.42578125" style="1" customWidth="1"/>
    <col min="13583" max="13583" width="16" style="1" customWidth="1"/>
    <col min="13584" max="13584" width="12.140625" style="1" customWidth="1"/>
    <col min="13585" max="13585" width="9.140625" style="1"/>
    <col min="13586" max="13586" width="13.140625" style="1" bestFit="1" customWidth="1"/>
    <col min="13587" max="13826" width="9.140625" style="1"/>
    <col min="13827" max="13827" width="33.7109375" style="1" customWidth="1"/>
    <col min="13828" max="13828" width="15.5703125" style="1" customWidth="1"/>
    <col min="13829" max="13829" width="15.28515625" style="1" customWidth="1"/>
    <col min="13830" max="13832" width="15" style="1" customWidth="1"/>
    <col min="13833" max="13833" width="16.28515625" style="1" customWidth="1"/>
    <col min="13834" max="13834" width="16.85546875" style="1" customWidth="1"/>
    <col min="13835" max="13835" width="14.5703125" style="1" customWidth="1"/>
    <col min="13836" max="13836" width="12.85546875" style="1" customWidth="1"/>
    <col min="13837" max="13837" width="11.5703125" style="1" customWidth="1"/>
    <col min="13838" max="13838" width="16.42578125" style="1" customWidth="1"/>
    <col min="13839" max="13839" width="16" style="1" customWidth="1"/>
    <col min="13840" max="13840" width="12.140625" style="1" customWidth="1"/>
    <col min="13841" max="13841" width="9.140625" style="1"/>
    <col min="13842" max="13842" width="13.140625" style="1" bestFit="1" customWidth="1"/>
    <col min="13843" max="14082" width="9.140625" style="1"/>
    <col min="14083" max="14083" width="33.7109375" style="1" customWidth="1"/>
    <col min="14084" max="14084" width="15.5703125" style="1" customWidth="1"/>
    <col min="14085" max="14085" width="15.28515625" style="1" customWidth="1"/>
    <col min="14086" max="14088" width="15" style="1" customWidth="1"/>
    <col min="14089" max="14089" width="16.28515625" style="1" customWidth="1"/>
    <col min="14090" max="14090" width="16.85546875" style="1" customWidth="1"/>
    <col min="14091" max="14091" width="14.5703125" style="1" customWidth="1"/>
    <col min="14092" max="14092" width="12.85546875" style="1" customWidth="1"/>
    <col min="14093" max="14093" width="11.5703125" style="1" customWidth="1"/>
    <col min="14094" max="14094" width="16.42578125" style="1" customWidth="1"/>
    <col min="14095" max="14095" width="16" style="1" customWidth="1"/>
    <col min="14096" max="14096" width="12.140625" style="1" customWidth="1"/>
    <col min="14097" max="14097" width="9.140625" style="1"/>
    <col min="14098" max="14098" width="13.140625" style="1" bestFit="1" customWidth="1"/>
    <col min="14099" max="14338" width="9.140625" style="1"/>
    <col min="14339" max="14339" width="33.7109375" style="1" customWidth="1"/>
    <col min="14340" max="14340" width="15.5703125" style="1" customWidth="1"/>
    <col min="14341" max="14341" width="15.28515625" style="1" customWidth="1"/>
    <col min="14342" max="14344" width="15" style="1" customWidth="1"/>
    <col min="14345" max="14345" width="16.28515625" style="1" customWidth="1"/>
    <col min="14346" max="14346" width="16.85546875" style="1" customWidth="1"/>
    <col min="14347" max="14347" width="14.5703125" style="1" customWidth="1"/>
    <col min="14348" max="14348" width="12.85546875" style="1" customWidth="1"/>
    <col min="14349" max="14349" width="11.5703125" style="1" customWidth="1"/>
    <col min="14350" max="14350" width="16.42578125" style="1" customWidth="1"/>
    <col min="14351" max="14351" width="16" style="1" customWidth="1"/>
    <col min="14352" max="14352" width="12.140625" style="1" customWidth="1"/>
    <col min="14353" max="14353" width="9.140625" style="1"/>
    <col min="14354" max="14354" width="13.140625" style="1" bestFit="1" customWidth="1"/>
    <col min="14355" max="14594" width="9.140625" style="1"/>
    <col min="14595" max="14595" width="33.7109375" style="1" customWidth="1"/>
    <col min="14596" max="14596" width="15.5703125" style="1" customWidth="1"/>
    <col min="14597" max="14597" width="15.28515625" style="1" customWidth="1"/>
    <col min="14598" max="14600" width="15" style="1" customWidth="1"/>
    <col min="14601" max="14601" width="16.28515625" style="1" customWidth="1"/>
    <col min="14602" max="14602" width="16.85546875" style="1" customWidth="1"/>
    <col min="14603" max="14603" width="14.5703125" style="1" customWidth="1"/>
    <col min="14604" max="14604" width="12.85546875" style="1" customWidth="1"/>
    <col min="14605" max="14605" width="11.5703125" style="1" customWidth="1"/>
    <col min="14606" max="14606" width="16.42578125" style="1" customWidth="1"/>
    <col min="14607" max="14607" width="16" style="1" customWidth="1"/>
    <col min="14608" max="14608" width="12.140625" style="1" customWidth="1"/>
    <col min="14609" max="14609" width="9.140625" style="1"/>
    <col min="14610" max="14610" width="13.140625" style="1" bestFit="1" customWidth="1"/>
    <col min="14611" max="14850" width="9.140625" style="1"/>
    <col min="14851" max="14851" width="33.7109375" style="1" customWidth="1"/>
    <col min="14852" max="14852" width="15.5703125" style="1" customWidth="1"/>
    <col min="14853" max="14853" width="15.28515625" style="1" customWidth="1"/>
    <col min="14854" max="14856" width="15" style="1" customWidth="1"/>
    <col min="14857" max="14857" width="16.28515625" style="1" customWidth="1"/>
    <col min="14858" max="14858" width="16.85546875" style="1" customWidth="1"/>
    <col min="14859" max="14859" width="14.5703125" style="1" customWidth="1"/>
    <col min="14860" max="14860" width="12.85546875" style="1" customWidth="1"/>
    <col min="14861" max="14861" width="11.5703125" style="1" customWidth="1"/>
    <col min="14862" max="14862" width="16.42578125" style="1" customWidth="1"/>
    <col min="14863" max="14863" width="16" style="1" customWidth="1"/>
    <col min="14864" max="14864" width="12.140625" style="1" customWidth="1"/>
    <col min="14865" max="14865" width="9.140625" style="1"/>
    <col min="14866" max="14866" width="13.140625" style="1" bestFit="1" customWidth="1"/>
    <col min="14867" max="15106" width="9.140625" style="1"/>
    <col min="15107" max="15107" width="33.7109375" style="1" customWidth="1"/>
    <col min="15108" max="15108" width="15.5703125" style="1" customWidth="1"/>
    <col min="15109" max="15109" width="15.28515625" style="1" customWidth="1"/>
    <col min="15110" max="15112" width="15" style="1" customWidth="1"/>
    <col min="15113" max="15113" width="16.28515625" style="1" customWidth="1"/>
    <col min="15114" max="15114" width="16.85546875" style="1" customWidth="1"/>
    <col min="15115" max="15115" width="14.5703125" style="1" customWidth="1"/>
    <col min="15116" max="15116" width="12.85546875" style="1" customWidth="1"/>
    <col min="15117" max="15117" width="11.5703125" style="1" customWidth="1"/>
    <col min="15118" max="15118" width="16.42578125" style="1" customWidth="1"/>
    <col min="15119" max="15119" width="16" style="1" customWidth="1"/>
    <col min="15120" max="15120" width="12.140625" style="1" customWidth="1"/>
    <col min="15121" max="15121" width="9.140625" style="1"/>
    <col min="15122" max="15122" width="13.140625" style="1" bestFit="1" customWidth="1"/>
    <col min="15123" max="15362" width="9.140625" style="1"/>
    <col min="15363" max="15363" width="33.7109375" style="1" customWidth="1"/>
    <col min="15364" max="15364" width="15.5703125" style="1" customWidth="1"/>
    <col min="15365" max="15365" width="15.28515625" style="1" customWidth="1"/>
    <col min="15366" max="15368" width="15" style="1" customWidth="1"/>
    <col min="15369" max="15369" width="16.28515625" style="1" customWidth="1"/>
    <col min="15370" max="15370" width="16.85546875" style="1" customWidth="1"/>
    <col min="15371" max="15371" width="14.5703125" style="1" customWidth="1"/>
    <col min="15372" max="15372" width="12.85546875" style="1" customWidth="1"/>
    <col min="15373" max="15373" width="11.5703125" style="1" customWidth="1"/>
    <col min="15374" max="15374" width="16.42578125" style="1" customWidth="1"/>
    <col min="15375" max="15375" width="16" style="1" customWidth="1"/>
    <col min="15376" max="15376" width="12.140625" style="1" customWidth="1"/>
    <col min="15377" max="15377" width="9.140625" style="1"/>
    <col min="15378" max="15378" width="13.140625" style="1" bestFit="1" customWidth="1"/>
    <col min="15379" max="15618" width="9.140625" style="1"/>
    <col min="15619" max="15619" width="33.7109375" style="1" customWidth="1"/>
    <col min="15620" max="15620" width="15.5703125" style="1" customWidth="1"/>
    <col min="15621" max="15621" width="15.28515625" style="1" customWidth="1"/>
    <col min="15622" max="15624" width="15" style="1" customWidth="1"/>
    <col min="15625" max="15625" width="16.28515625" style="1" customWidth="1"/>
    <col min="15626" max="15626" width="16.85546875" style="1" customWidth="1"/>
    <col min="15627" max="15627" width="14.5703125" style="1" customWidth="1"/>
    <col min="15628" max="15628" width="12.85546875" style="1" customWidth="1"/>
    <col min="15629" max="15629" width="11.5703125" style="1" customWidth="1"/>
    <col min="15630" max="15630" width="16.42578125" style="1" customWidth="1"/>
    <col min="15631" max="15631" width="16" style="1" customWidth="1"/>
    <col min="15632" max="15632" width="12.140625" style="1" customWidth="1"/>
    <col min="15633" max="15633" width="9.140625" style="1"/>
    <col min="15634" max="15634" width="13.140625" style="1" bestFit="1" customWidth="1"/>
    <col min="15635" max="15874" width="9.140625" style="1"/>
    <col min="15875" max="15875" width="33.7109375" style="1" customWidth="1"/>
    <col min="15876" max="15876" width="15.5703125" style="1" customWidth="1"/>
    <col min="15877" max="15877" width="15.28515625" style="1" customWidth="1"/>
    <col min="15878" max="15880" width="15" style="1" customWidth="1"/>
    <col min="15881" max="15881" width="16.28515625" style="1" customWidth="1"/>
    <col min="15882" max="15882" width="16.85546875" style="1" customWidth="1"/>
    <col min="15883" max="15883" width="14.5703125" style="1" customWidth="1"/>
    <col min="15884" max="15884" width="12.85546875" style="1" customWidth="1"/>
    <col min="15885" max="15885" width="11.5703125" style="1" customWidth="1"/>
    <col min="15886" max="15886" width="16.42578125" style="1" customWidth="1"/>
    <col min="15887" max="15887" width="16" style="1" customWidth="1"/>
    <col min="15888" max="15888" width="12.140625" style="1" customWidth="1"/>
    <col min="15889" max="15889" width="9.140625" style="1"/>
    <col min="15890" max="15890" width="13.140625" style="1" bestFit="1" customWidth="1"/>
    <col min="15891" max="16130" width="9.140625" style="1"/>
    <col min="16131" max="16131" width="33.7109375" style="1" customWidth="1"/>
    <col min="16132" max="16132" width="15.5703125" style="1" customWidth="1"/>
    <col min="16133" max="16133" width="15.28515625" style="1" customWidth="1"/>
    <col min="16134" max="16136" width="15" style="1" customWidth="1"/>
    <col min="16137" max="16137" width="16.28515625" style="1" customWidth="1"/>
    <col min="16138" max="16138" width="16.85546875" style="1" customWidth="1"/>
    <col min="16139" max="16139" width="14.5703125" style="1" customWidth="1"/>
    <col min="16140" max="16140" width="12.85546875" style="1" customWidth="1"/>
    <col min="16141" max="16141" width="11.5703125" style="1" customWidth="1"/>
    <col min="16142" max="16142" width="16.42578125" style="1" customWidth="1"/>
    <col min="16143" max="16143" width="16" style="1" customWidth="1"/>
    <col min="16144" max="16144" width="12.140625" style="1" customWidth="1"/>
    <col min="16145" max="16145" width="9.140625" style="1"/>
    <col min="16146" max="16146" width="13.140625" style="1" bestFit="1" customWidth="1"/>
    <col min="16147" max="16384" width="9.140625" style="1"/>
  </cols>
  <sheetData>
    <row r="1" spans="1:18" x14ac:dyDescent="0.25">
      <c r="A1" s="14"/>
      <c r="B1" s="14"/>
      <c r="D1" s="15"/>
      <c r="E1" s="15"/>
      <c r="F1" s="15"/>
      <c r="G1" s="15"/>
      <c r="H1" s="15"/>
      <c r="I1" s="15"/>
      <c r="J1" s="15"/>
      <c r="K1" s="15"/>
      <c r="L1" s="71" t="s">
        <v>38</v>
      </c>
      <c r="M1" s="71"/>
      <c r="N1" s="71"/>
      <c r="O1" s="71"/>
      <c r="P1" s="71"/>
    </row>
    <row r="2" spans="1:18" x14ac:dyDescent="0.25">
      <c r="A2" s="14"/>
      <c r="B2" s="14"/>
      <c r="D2" s="15"/>
      <c r="E2" s="15"/>
      <c r="F2" s="15"/>
      <c r="G2" s="15"/>
      <c r="H2" s="15"/>
      <c r="I2" s="15"/>
      <c r="J2" s="15"/>
      <c r="K2" s="15"/>
      <c r="L2" s="71" t="s">
        <v>26</v>
      </c>
      <c r="M2" s="71"/>
      <c r="N2" s="71"/>
      <c r="O2" s="71"/>
      <c r="P2" s="71"/>
    </row>
    <row r="3" spans="1:18" x14ac:dyDescent="0.25">
      <c r="A3" s="14"/>
      <c r="B3" s="14"/>
      <c r="D3" s="15"/>
      <c r="E3" s="15"/>
      <c r="F3" s="15"/>
      <c r="G3" s="56"/>
      <c r="H3" s="15"/>
      <c r="I3" s="15"/>
      <c r="J3" s="15"/>
      <c r="K3" s="15"/>
      <c r="L3" s="71" t="s">
        <v>39</v>
      </c>
      <c r="M3" s="71"/>
      <c r="N3" s="71"/>
      <c r="O3" s="71"/>
      <c r="P3" s="71"/>
    </row>
    <row r="4" spans="1:18" x14ac:dyDescent="0.25">
      <c r="A4" s="14"/>
      <c r="B4" s="14"/>
      <c r="D4" s="15"/>
      <c r="E4" s="15"/>
      <c r="F4" s="56"/>
      <c r="G4" s="15"/>
      <c r="H4" s="15"/>
      <c r="I4" s="15"/>
      <c r="J4" s="15"/>
      <c r="K4" s="15"/>
      <c r="L4" s="15"/>
      <c r="M4" s="23"/>
      <c r="N4" s="23"/>
      <c r="O4" s="23"/>
      <c r="P4" s="23"/>
    </row>
    <row r="5" spans="1:18" ht="24" customHeight="1" x14ac:dyDescent="0.25">
      <c r="A5" s="72" t="s">
        <v>27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52"/>
    </row>
    <row r="6" spans="1:18" ht="11.25" customHeight="1" thickBot="1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3"/>
      <c r="P6" s="73"/>
    </row>
    <row r="7" spans="1:18" ht="32.25" customHeight="1" x14ac:dyDescent="0.25">
      <c r="A7" s="65"/>
      <c r="B7" s="54" t="s">
        <v>23</v>
      </c>
      <c r="C7" s="67" t="s">
        <v>22</v>
      </c>
      <c r="D7" s="68"/>
      <c r="E7" s="68"/>
      <c r="F7" s="68"/>
      <c r="G7" s="68"/>
      <c r="H7" s="69"/>
      <c r="I7" s="67" t="s">
        <v>30</v>
      </c>
      <c r="J7" s="68"/>
      <c r="K7" s="68"/>
      <c r="L7" s="69"/>
      <c r="M7" s="67" t="s">
        <v>34</v>
      </c>
      <c r="N7" s="68"/>
      <c r="O7" s="68"/>
      <c r="P7" s="70"/>
    </row>
    <row r="8" spans="1:18" ht="111" customHeight="1" x14ac:dyDescent="0.25">
      <c r="A8" s="66"/>
      <c r="B8" s="57" t="s">
        <v>29</v>
      </c>
      <c r="C8" s="57" t="s">
        <v>28</v>
      </c>
      <c r="D8" s="13" t="s">
        <v>24</v>
      </c>
      <c r="E8" s="13" t="s">
        <v>36</v>
      </c>
      <c r="F8" s="13" t="s">
        <v>35</v>
      </c>
      <c r="G8" s="13" t="s">
        <v>32</v>
      </c>
      <c r="H8" s="13" t="s">
        <v>37</v>
      </c>
      <c r="I8" s="13"/>
      <c r="J8" s="13" t="s">
        <v>24</v>
      </c>
      <c r="K8" s="13" t="s">
        <v>33</v>
      </c>
      <c r="L8" s="13" t="s">
        <v>25</v>
      </c>
      <c r="M8" s="13" t="s">
        <v>1</v>
      </c>
      <c r="N8" s="13" t="s">
        <v>24</v>
      </c>
      <c r="O8" s="13" t="s">
        <v>33</v>
      </c>
      <c r="P8" s="43" t="s">
        <v>31</v>
      </c>
    </row>
    <row r="9" spans="1:18" ht="27.75" customHeight="1" x14ac:dyDescent="0.25">
      <c r="A9" s="24" t="s">
        <v>4</v>
      </c>
      <c r="B9" s="55">
        <f t="shared" ref="B9" si="0">B10+B17</f>
        <v>13908131</v>
      </c>
      <c r="C9" s="8">
        <f>C10+C17</f>
        <v>15820349.699999999</v>
      </c>
      <c r="D9" s="8">
        <f>D10+D17</f>
        <v>14253245.700000001</v>
      </c>
      <c r="E9" s="8">
        <f>D9/B9*100-100</f>
        <v>2.4813880455972139</v>
      </c>
      <c r="F9" s="8">
        <f>D9-B9</f>
        <v>345114.70000000112</v>
      </c>
      <c r="G9" s="8">
        <f>D9-C9</f>
        <v>-1567103.9999999981</v>
      </c>
      <c r="H9" s="8">
        <f>D9/C9*100-100</f>
        <v>-9.9056217448846837</v>
      </c>
      <c r="I9" s="8">
        <f>I10+I17</f>
        <v>0</v>
      </c>
      <c r="J9" s="8">
        <f>J10+J17</f>
        <v>14110208</v>
      </c>
      <c r="K9" s="8">
        <f>J9-D9</f>
        <v>-143037.70000000112</v>
      </c>
      <c r="L9" s="8">
        <f>J9/D9*100-100</f>
        <v>-1.0035447575284593</v>
      </c>
      <c r="M9" s="8"/>
      <c r="N9" s="8">
        <f>N10+N17</f>
        <v>13434866.800000001</v>
      </c>
      <c r="O9" s="9">
        <f>N9-J9</f>
        <v>-675341.19999999925</v>
      </c>
      <c r="P9" s="25">
        <f>N9/J9*100-100</f>
        <v>-4.7861888357705169</v>
      </c>
      <c r="R9" s="5"/>
    </row>
    <row r="10" spans="1:18" ht="36" customHeight="1" x14ac:dyDescent="0.25">
      <c r="A10" s="26" t="s">
        <v>18</v>
      </c>
      <c r="B10" s="6">
        <v>6501066.5</v>
      </c>
      <c r="C10" s="7">
        <v>6532306.2000000002</v>
      </c>
      <c r="D10" s="27">
        <v>5999091.5</v>
      </c>
      <c r="E10" s="4">
        <f>D10/B10*100-100</f>
        <v>-7.7214253999709115</v>
      </c>
      <c r="F10" s="4">
        <f>D10-B10</f>
        <v>-501975</v>
      </c>
      <c r="G10" s="6">
        <f>D10-C10</f>
        <v>-533214.70000000019</v>
      </c>
      <c r="H10" s="8">
        <f t="shared" ref="H10:H23" si="1">D10/C10*100-100</f>
        <v>-8.1627327880006533</v>
      </c>
      <c r="I10" s="7"/>
      <c r="J10" s="6">
        <v>6132137.7000000002</v>
      </c>
      <c r="K10" s="6">
        <f>J10-D10</f>
        <v>133046.20000000019</v>
      </c>
      <c r="L10" s="8">
        <f>ROUND(J10/D10*100-100,0)</f>
        <v>2</v>
      </c>
      <c r="M10" s="6"/>
      <c r="N10" s="7">
        <v>6217477</v>
      </c>
      <c r="O10" s="7">
        <f>N10-J10</f>
        <v>85339.299999999814</v>
      </c>
      <c r="P10" s="25">
        <f t="shared" ref="P10:P25" si="2">N10/J10*100-100</f>
        <v>1.3916729234570084</v>
      </c>
    </row>
    <row r="11" spans="1:18" ht="27.75" customHeight="1" x14ac:dyDescent="0.25">
      <c r="A11" s="28" t="s">
        <v>13</v>
      </c>
      <c r="B11" s="16">
        <f t="shared" ref="B11" si="3">B13+B15</f>
        <v>1026789.4</v>
      </c>
      <c r="C11" s="16">
        <f>C13+C15</f>
        <v>1011197.2</v>
      </c>
      <c r="D11" s="16">
        <f>D13+D15</f>
        <v>583641.30000000005</v>
      </c>
      <c r="E11" s="19">
        <f t="shared" ref="E11:E23" si="4">D11/B11*100-100</f>
        <v>-43.158616557592048</v>
      </c>
      <c r="F11" s="39">
        <f t="shared" ref="F11:F15" si="5">D11-B11</f>
        <v>-443148.1</v>
      </c>
      <c r="G11" s="16">
        <f>G13+G15</f>
        <v>-427555.89999999997</v>
      </c>
      <c r="H11" s="8">
        <f t="shared" si="1"/>
        <v>-42.282148328733491</v>
      </c>
      <c r="I11" s="16">
        <f>I13+I15</f>
        <v>0</v>
      </c>
      <c r="J11" s="16">
        <f>J13+J15</f>
        <v>585063</v>
      </c>
      <c r="K11" s="16">
        <f>K13+K15</f>
        <v>1421.6999999999534</v>
      </c>
      <c r="L11" s="45">
        <f>J11/D11*100-100</f>
        <v>0.24359139766151827</v>
      </c>
      <c r="M11" s="16"/>
      <c r="N11" s="16">
        <f>N13+N15</f>
        <v>585063</v>
      </c>
      <c r="O11" s="16">
        <f>O13+O15</f>
        <v>0</v>
      </c>
      <c r="P11" s="25">
        <f>N11/J11*100-100</f>
        <v>0</v>
      </c>
    </row>
    <row r="12" spans="1:18" ht="27.75" customHeight="1" x14ac:dyDescent="0.25">
      <c r="A12" s="28" t="s">
        <v>14</v>
      </c>
      <c r="B12" s="16">
        <v>10.8</v>
      </c>
      <c r="C12" s="18">
        <v>10.6</v>
      </c>
      <c r="D12" s="16">
        <f>D14+D16</f>
        <v>6</v>
      </c>
      <c r="E12" s="17"/>
      <c r="F12" s="39">
        <f t="shared" si="5"/>
        <v>-4.8000000000000007</v>
      </c>
      <c r="G12" s="19">
        <f t="shared" ref="G12:G26" si="6">D12-C12</f>
        <v>-4.5999999999999996</v>
      </c>
      <c r="H12" s="8">
        <f t="shared" si="1"/>
        <v>-43.39622641509434</v>
      </c>
      <c r="I12" s="18">
        <v>11.1</v>
      </c>
      <c r="J12" s="16">
        <f>J14+J16</f>
        <v>5.9</v>
      </c>
      <c r="K12" s="19">
        <f t="shared" ref="K12:K20" si="7">J12-I12</f>
        <v>-5.1999999999999993</v>
      </c>
      <c r="L12" s="45">
        <f>J12/D12*100-100</f>
        <v>-1.6666666666666572</v>
      </c>
      <c r="M12" s="16"/>
      <c r="N12" s="16">
        <f>N14+N16</f>
        <v>5.7</v>
      </c>
      <c r="O12" s="18"/>
      <c r="P12" s="49">
        <f>N12/J12*100-100</f>
        <v>-3.3898305084745743</v>
      </c>
    </row>
    <row r="13" spans="1:18" ht="51.75" customHeight="1" x14ac:dyDescent="0.25">
      <c r="A13" s="53" t="s">
        <v>11</v>
      </c>
      <c r="B13" s="2">
        <v>592160.4</v>
      </c>
      <c r="C13" s="3">
        <v>592160.4</v>
      </c>
      <c r="D13" s="41">
        <v>583641.30000000005</v>
      </c>
      <c r="E13" s="42">
        <f t="shared" si="4"/>
        <v>-1.4386473664905708</v>
      </c>
      <c r="F13" s="40">
        <f t="shared" si="5"/>
        <v>-8519.0999999999767</v>
      </c>
      <c r="G13" s="2">
        <f>D13-C13</f>
        <v>-8519.0999999999767</v>
      </c>
      <c r="H13" s="8">
        <f t="shared" si="1"/>
        <v>-1.4386473664905708</v>
      </c>
      <c r="I13" s="3"/>
      <c r="J13" s="2">
        <v>585063</v>
      </c>
      <c r="K13" s="2">
        <f>J13-D13</f>
        <v>1421.6999999999534</v>
      </c>
      <c r="L13" s="8">
        <f>J13/D13*100-100</f>
        <v>0.24359139766151827</v>
      </c>
      <c r="M13" s="2"/>
      <c r="N13" s="3">
        <v>585063</v>
      </c>
      <c r="O13" s="3">
        <f>N13-J13</f>
        <v>0</v>
      </c>
      <c r="P13" s="25">
        <f t="shared" si="2"/>
        <v>0</v>
      </c>
      <c r="R13" s="5"/>
    </row>
    <row r="14" spans="1:18" x14ac:dyDescent="0.25">
      <c r="A14" s="53" t="s">
        <v>0</v>
      </c>
      <c r="B14" s="2"/>
      <c r="C14" s="3"/>
      <c r="D14" s="41">
        <v>6</v>
      </c>
      <c r="E14" s="42"/>
      <c r="F14" s="40"/>
      <c r="G14" s="2">
        <f t="shared" si="6"/>
        <v>6</v>
      </c>
      <c r="H14" s="8"/>
      <c r="I14" s="3"/>
      <c r="J14" s="2">
        <v>5.9</v>
      </c>
      <c r="K14" s="2">
        <f>J14-D14</f>
        <v>-9.9999999999999645E-2</v>
      </c>
      <c r="L14" s="45"/>
      <c r="M14" s="2"/>
      <c r="N14" s="3">
        <v>5.7</v>
      </c>
      <c r="O14" s="3">
        <f>N14-J14</f>
        <v>-0.20000000000000018</v>
      </c>
      <c r="P14" s="25"/>
    </row>
    <row r="15" spans="1:18" ht="63" x14ac:dyDescent="0.25">
      <c r="A15" s="53" t="s">
        <v>12</v>
      </c>
      <c r="B15" s="2">
        <v>434629</v>
      </c>
      <c r="C15" s="3">
        <v>419036.8</v>
      </c>
      <c r="D15" s="2"/>
      <c r="E15" s="42">
        <f t="shared" si="4"/>
        <v>-100</v>
      </c>
      <c r="F15" s="40">
        <f t="shared" si="5"/>
        <v>-434629</v>
      </c>
      <c r="G15" s="2">
        <f t="shared" si="6"/>
        <v>-419036.8</v>
      </c>
      <c r="H15" s="8">
        <f t="shared" si="1"/>
        <v>-100</v>
      </c>
      <c r="I15" s="3"/>
      <c r="J15" s="2"/>
      <c r="K15" s="2">
        <f t="shared" si="7"/>
        <v>0</v>
      </c>
      <c r="L15" s="47" t="e">
        <f>J15/D15*100-100</f>
        <v>#DIV/0!</v>
      </c>
      <c r="M15" s="2"/>
      <c r="N15" s="3"/>
      <c r="O15" s="3">
        <f t="shared" ref="O15:O16" si="8">M15-N15</f>
        <v>0</v>
      </c>
      <c r="P15" s="50" t="e">
        <f t="shared" si="2"/>
        <v>#DIV/0!</v>
      </c>
    </row>
    <row r="16" spans="1:18" x14ac:dyDescent="0.25">
      <c r="A16" s="53" t="s">
        <v>0</v>
      </c>
      <c r="B16" s="11"/>
      <c r="C16" s="12"/>
      <c r="D16" s="11"/>
      <c r="E16" s="20"/>
      <c r="F16" s="20"/>
      <c r="G16" s="11">
        <f t="shared" si="6"/>
        <v>0</v>
      </c>
      <c r="H16" s="8"/>
      <c r="I16" s="12"/>
      <c r="J16" s="11"/>
      <c r="K16" s="11">
        <f t="shared" si="7"/>
        <v>0</v>
      </c>
      <c r="L16" s="46"/>
      <c r="M16" s="11"/>
      <c r="N16" s="12"/>
      <c r="O16" s="3">
        <f t="shared" si="8"/>
        <v>0</v>
      </c>
      <c r="P16" s="25"/>
    </row>
    <row r="17" spans="1:18" ht="31.5" x14ac:dyDescent="0.25">
      <c r="A17" s="29" t="s">
        <v>5</v>
      </c>
      <c r="B17" s="6">
        <f t="shared" ref="B17" si="9">B19+B21+B22+B23+B20</f>
        <v>7407064.4999999991</v>
      </c>
      <c r="C17" s="6">
        <f t="shared" ref="C17" si="10">C19+C21+C22+C23+C20</f>
        <v>9288043.5</v>
      </c>
      <c r="D17" s="6">
        <f>D19+D21+D22+D23+D20</f>
        <v>8254154.2000000011</v>
      </c>
      <c r="E17" s="4">
        <f>D17/B17*100-100</f>
        <v>11.436240362157008</v>
      </c>
      <c r="F17" s="6">
        <f>D17-B17</f>
        <v>847089.70000000205</v>
      </c>
      <c r="G17" s="6">
        <f>D17-C17</f>
        <v>-1033889.2999999989</v>
      </c>
      <c r="H17" s="8">
        <f>D17/C17*100-100</f>
        <v>-11.131400278217896</v>
      </c>
      <c r="I17" s="6">
        <f>I19+I21+I22+I23+I20</f>
        <v>0</v>
      </c>
      <c r="J17" s="6">
        <f t="shared" ref="J17:N17" si="11">J19+J21+J22+J23+J20</f>
        <v>7978070.3000000007</v>
      </c>
      <c r="K17" s="6">
        <f>J17-D17</f>
        <v>-276083.90000000037</v>
      </c>
      <c r="L17" s="8">
        <f>J17/D17*100-100</f>
        <v>-3.3447872829901968</v>
      </c>
      <c r="M17" s="6">
        <f t="shared" si="11"/>
        <v>0</v>
      </c>
      <c r="N17" s="6">
        <f t="shared" si="11"/>
        <v>7217389.7999999998</v>
      </c>
      <c r="O17" s="6">
        <f>N17-J17</f>
        <v>-760680.50000000093</v>
      </c>
      <c r="P17" s="25">
        <f>N17/J17*100-100</f>
        <v>-9.5346427318395541</v>
      </c>
    </row>
    <row r="18" spans="1:18" x14ac:dyDescent="0.25">
      <c r="A18" s="30" t="s">
        <v>15</v>
      </c>
      <c r="B18" s="16">
        <f t="shared" ref="B18" si="12">B19+B20</f>
        <v>0</v>
      </c>
      <c r="C18" s="16">
        <f>C19+C20</f>
        <v>0</v>
      </c>
      <c r="D18" s="16">
        <f>D19+D20</f>
        <v>456774.2</v>
      </c>
      <c r="E18" s="17"/>
      <c r="F18" s="39">
        <f t="shared" ref="F18:F23" si="13">D18-B18</f>
        <v>456774.2</v>
      </c>
      <c r="G18" s="16">
        <f>G19+G20</f>
        <v>456774.2</v>
      </c>
      <c r="H18" s="8"/>
      <c r="I18" s="16">
        <f>I19+I20</f>
        <v>0</v>
      </c>
      <c r="J18" s="16">
        <f>J19+J20</f>
        <v>456774.2</v>
      </c>
      <c r="K18" s="16">
        <f>K19+K20</f>
        <v>0</v>
      </c>
      <c r="L18" s="47">
        <f>J18/D18*100-100</f>
        <v>0</v>
      </c>
      <c r="M18" s="16">
        <f>M19+M20</f>
        <v>0</v>
      </c>
      <c r="N18" s="16">
        <f>N19+N20</f>
        <v>456774.2</v>
      </c>
      <c r="O18" s="16">
        <f>O19+O20</f>
        <v>0</v>
      </c>
      <c r="P18" s="25">
        <f>N18/J18*100-100</f>
        <v>0</v>
      </c>
    </row>
    <row r="19" spans="1:18" ht="84" customHeight="1" x14ac:dyDescent="0.25">
      <c r="A19" s="31" t="s">
        <v>9</v>
      </c>
      <c r="B19" s="2"/>
      <c r="C19" s="3"/>
      <c r="D19" s="2">
        <v>456774.2</v>
      </c>
      <c r="E19" s="42"/>
      <c r="F19" s="40">
        <f t="shared" si="13"/>
        <v>456774.2</v>
      </c>
      <c r="G19" s="2">
        <f>D19-C19</f>
        <v>456774.2</v>
      </c>
      <c r="H19" s="8"/>
      <c r="I19" s="3"/>
      <c r="J19" s="2">
        <v>456774.2</v>
      </c>
      <c r="K19" s="2">
        <f>J19-D19</f>
        <v>0</v>
      </c>
      <c r="L19" s="48">
        <f t="shared" ref="L19:L23" si="14">J19/D19*100-100</f>
        <v>0</v>
      </c>
      <c r="M19" s="2"/>
      <c r="N19" s="3">
        <v>456774.2</v>
      </c>
      <c r="O19" s="3">
        <f>N19-J19</f>
        <v>0</v>
      </c>
      <c r="P19" s="25">
        <f>N19/J19*100-100</f>
        <v>0</v>
      </c>
    </row>
    <row r="20" spans="1:18" ht="3" hidden="1" customHeight="1" x14ac:dyDescent="0.25">
      <c r="A20" s="31" t="s">
        <v>16</v>
      </c>
      <c r="B20" s="2"/>
      <c r="C20" s="3"/>
      <c r="D20" s="2"/>
      <c r="E20" s="42" t="e">
        <f t="shared" si="4"/>
        <v>#DIV/0!</v>
      </c>
      <c r="F20" s="40">
        <f t="shared" si="13"/>
        <v>0</v>
      </c>
      <c r="G20" s="2">
        <f t="shared" si="6"/>
        <v>0</v>
      </c>
      <c r="H20" s="8" t="e">
        <f t="shared" si="1"/>
        <v>#DIV/0!</v>
      </c>
      <c r="I20" s="3"/>
      <c r="J20" s="2"/>
      <c r="K20" s="2">
        <f t="shared" si="7"/>
        <v>0</v>
      </c>
      <c r="L20" s="48" t="e">
        <f t="shared" si="14"/>
        <v>#DIV/0!</v>
      </c>
      <c r="M20" s="2"/>
      <c r="N20" s="3"/>
      <c r="O20" s="3">
        <f t="shared" ref="O20:O23" si="15">N20-J20</f>
        <v>0</v>
      </c>
      <c r="P20" s="50" t="e">
        <f t="shared" si="2"/>
        <v>#DIV/0!</v>
      </c>
    </row>
    <row r="21" spans="1:18" ht="24" customHeight="1" x14ac:dyDescent="0.25">
      <c r="A21" s="32" t="s">
        <v>6</v>
      </c>
      <c r="B21" s="3">
        <f>6326258.1+1937</f>
        <v>6328195.0999999996</v>
      </c>
      <c r="C21" s="3">
        <v>8354018.7999999998</v>
      </c>
      <c r="D21" s="3">
        <v>6579594</v>
      </c>
      <c r="E21" s="42">
        <f t="shared" si="4"/>
        <v>3.9726793505465707</v>
      </c>
      <c r="F21" s="40">
        <f>D21-B21</f>
        <v>251398.90000000037</v>
      </c>
      <c r="G21" s="2">
        <f>D21-C21</f>
        <v>-1774424.7999999998</v>
      </c>
      <c r="H21" s="8">
        <f t="shared" si="1"/>
        <v>-21.240373555300124</v>
      </c>
      <c r="I21" s="3"/>
      <c r="J21" s="3">
        <v>6326660.2000000002</v>
      </c>
      <c r="K21" s="2">
        <f>J21-D21</f>
        <v>-252933.79999999981</v>
      </c>
      <c r="L21" s="45">
        <f t="shared" si="14"/>
        <v>-3.8442159197056895</v>
      </c>
      <c r="M21" s="3"/>
      <c r="N21" s="3">
        <v>5948358.5</v>
      </c>
      <c r="O21" s="3">
        <f>N21-J21</f>
        <v>-378301.70000000019</v>
      </c>
      <c r="P21" s="49">
        <f>N21/J21*100-100</f>
        <v>-5.9794850369868158</v>
      </c>
    </row>
    <row r="22" spans="1:18" ht="24" customHeight="1" x14ac:dyDescent="0.25">
      <c r="A22" s="32" t="s">
        <v>7</v>
      </c>
      <c r="B22" s="3">
        <v>1077446.6000000001</v>
      </c>
      <c r="C22" s="3">
        <v>933635.1</v>
      </c>
      <c r="D22" s="3">
        <v>1213586.6000000001</v>
      </c>
      <c r="E22" s="42">
        <f t="shared" si="4"/>
        <v>12.635428985529302</v>
      </c>
      <c r="F22" s="40">
        <f t="shared" si="13"/>
        <v>136140</v>
      </c>
      <c r="G22" s="2">
        <f t="shared" si="6"/>
        <v>279951.50000000012</v>
      </c>
      <c r="H22" s="8">
        <f t="shared" si="1"/>
        <v>29.985108743233866</v>
      </c>
      <c r="I22" s="3"/>
      <c r="J22" s="3">
        <v>1192632.3999999999</v>
      </c>
      <c r="K22" s="2">
        <f t="shared" ref="K22:K25" si="16">J22-D22</f>
        <v>-20954.200000000186</v>
      </c>
      <c r="L22" s="45">
        <f>J22/D22*100-100</f>
        <v>-1.7266340943448313</v>
      </c>
      <c r="M22" s="3"/>
      <c r="N22" s="3">
        <v>810253.6</v>
      </c>
      <c r="O22" s="3">
        <f t="shared" si="15"/>
        <v>-382378.79999999993</v>
      </c>
      <c r="P22" s="49">
        <f>N22/J22*100-100</f>
        <v>-32.061748448222602</v>
      </c>
    </row>
    <row r="23" spans="1:18" ht="24" customHeight="1" x14ac:dyDescent="0.25">
      <c r="A23" s="32" t="s">
        <v>8</v>
      </c>
      <c r="B23" s="3">
        <v>1422.8</v>
      </c>
      <c r="C23" s="3">
        <v>389.6</v>
      </c>
      <c r="D23" s="3">
        <v>4199.3999999999996</v>
      </c>
      <c r="E23" s="42">
        <f t="shared" si="4"/>
        <v>195.15040764689343</v>
      </c>
      <c r="F23" s="40">
        <f t="shared" si="13"/>
        <v>2776.5999999999995</v>
      </c>
      <c r="G23" s="2">
        <f t="shared" si="6"/>
        <v>3809.7999999999997</v>
      </c>
      <c r="H23" s="8">
        <f t="shared" si="1"/>
        <v>977.87474332648867</v>
      </c>
      <c r="I23" s="3"/>
      <c r="J23" s="3">
        <v>2003.5</v>
      </c>
      <c r="K23" s="2">
        <f t="shared" si="16"/>
        <v>-2195.8999999999996</v>
      </c>
      <c r="L23" s="45">
        <f t="shared" si="14"/>
        <v>-52.290803448111632</v>
      </c>
      <c r="M23" s="3"/>
      <c r="N23" s="3">
        <v>2003.5</v>
      </c>
      <c r="O23" s="3">
        <f t="shared" si="15"/>
        <v>0</v>
      </c>
      <c r="P23" s="49">
        <f t="shared" si="2"/>
        <v>0</v>
      </c>
    </row>
    <row r="24" spans="1:18" ht="22.5" customHeight="1" x14ac:dyDescent="0.25">
      <c r="A24" s="33" t="s">
        <v>2</v>
      </c>
      <c r="B24" s="9">
        <f>14015679.54+1937</f>
        <v>14017616.539999999</v>
      </c>
      <c r="C24" s="9">
        <v>16234432.880000001</v>
      </c>
      <c r="D24" s="9">
        <v>14361554.460000001</v>
      </c>
      <c r="E24" s="8">
        <f>D24/B24*100-100</f>
        <v>2.4536119890179435</v>
      </c>
      <c r="F24" s="8">
        <f>D24-B24</f>
        <v>343937.92000000179</v>
      </c>
      <c r="G24" s="8">
        <f>D24-C24</f>
        <v>-1872878.42</v>
      </c>
      <c r="H24" s="8">
        <f>D24/C24*100-100</f>
        <v>-11.536457317873356</v>
      </c>
      <c r="I24" s="9"/>
      <c r="J24" s="9">
        <v>14221149</v>
      </c>
      <c r="K24" s="8">
        <f>J24-D24</f>
        <v>-140405.46000000089</v>
      </c>
      <c r="L24" s="8">
        <f>J24/D24*100-100</f>
        <v>-0.97764806999869336</v>
      </c>
      <c r="M24" s="9"/>
      <c r="N24" s="9">
        <v>13547514.800000001</v>
      </c>
      <c r="O24" s="9">
        <f>N24-J24</f>
        <v>-673634.19999999925</v>
      </c>
      <c r="P24" s="25">
        <f>N24/J24*100-100</f>
        <v>-4.7368479157345149</v>
      </c>
      <c r="R24" s="5"/>
    </row>
    <row r="25" spans="1:18" ht="31.5" customHeight="1" x14ac:dyDescent="0.25">
      <c r="A25" s="38" t="s">
        <v>21</v>
      </c>
      <c r="B25" s="3"/>
      <c r="C25" s="3">
        <v>347319.47</v>
      </c>
      <c r="D25" s="3"/>
      <c r="E25" s="3"/>
      <c r="F25" s="3"/>
      <c r="G25" s="2">
        <f t="shared" si="6"/>
        <v>-347319.47</v>
      </c>
      <c r="H25" s="2"/>
      <c r="I25" s="3"/>
      <c r="J25" s="3">
        <v>290777.88</v>
      </c>
      <c r="K25" s="2">
        <f t="shared" si="16"/>
        <v>290777.88</v>
      </c>
      <c r="L25" s="45"/>
      <c r="M25" s="3"/>
      <c r="N25" s="3">
        <v>422689.85</v>
      </c>
      <c r="O25" s="3">
        <f>N25-J25</f>
        <v>131911.96999999997</v>
      </c>
      <c r="P25" s="51">
        <f t="shared" si="2"/>
        <v>45.365201094388595</v>
      </c>
    </row>
    <row r="26" spans="1:18" ht="30" customHeight="1" x14ac:dyDescent="0.25">
      <c r="A26" s="38" t="s">
        <v>20</v>
      </c>
      <c r="B26" s="10">
        <f>B25/(B24-B21-B22-B23)*100</f>
        <v>0</v>
      </c>
      <c r="C26" s="10">
        <f>C25/(C24-C21-C22-C23)*100</f>
        <v>5.0000000143959671</v>
      </c>
      <c r="D26" s="10">
        <f>D25/D24*100</f>
        <v>0</v>
      </c>
      <c r="E26" s="3"/>
      <c r="F26" s="3"/>
      <c r="G26" s="2">
        <f t="shared" si="6"/>
        <v>-5.0000000143959671</v>
      </c>
      <c r="H26" s="2"/>
      <c r="I26" s="10" t="e">
        <f>I25/(I24-I21-I22-I23)*100</f>
        <v>#DIV/0!</v>
      </c>
      <c r="J26" s="10">
        <f>J25/(J24-J21-J22-J23)*100</f>
        <v>4.3400636452779429</v>
      </c>
      <c r="K26" s="2"/>
      <c r="L26" s="45"/>
      <c r="M26" s="3"/>
      <c r="N26" s="10">
        <f>N25/(N24-N21-N22-N23)*100</f>
        <v>6.2280260475947529</v>
      </c>
      <c r="O26" s="3"/>
      <c r="P26" s="51"/>
    </row>
    <row r="27" spans="1:18" ht="21.75" customHeight="1" x14ac:dyDescent="0.25">
      <c r="A27" s="33" t="s">
        <v>3</v>
      </c>
      <c r="B27" s="9">
        <f>B24-B9</f>
        <v>109485.53999999911</v>
      </c>
      <c r="C27" s="9">
        <f>C24-C9</f>
        <v>414083.18000000156</v>
      </c>
      <c r="D27" s="9">
        <f>D24-D9</f>
        <v>108308.75999999978</v>
      </c>
      <c r="E27" s="8">
        <f>D27/B27*100-100</f>
        <v>-1.0748268675473867</v>
      </c>
      <c r="F27" s="8">
        <f>D27-B27</f>
        <v>-1176.7799999993294</v>
      </c>
      <c r="G27" s="8">
        <f>D27-C27</f>
        <v>-305774.42000000179</v>
      </c>
      <c r="H27" s="8">
        <f>D27/C27*100-100</f>
        <v>-73.843719032490199</v>
      </c>
      <c r="I27" s="9">
        <f>I24-I9</f>
        <v>0</v>
      </c>
      <c r="J27" s="9">
        <f>J24-J9</f>
        <v>110941</v>
      </c>
      <c r="K27" s="8">
        <f>J27-D27</f>
        <v>2632.2400000002235</v>
      </c>
      <c r="L27" s="9"/>
      <c r="M27" s="9">
        <f>M24-M9</f>
        <v>0</v>
      </c>
      <c r="N27" s="9">
        <f>N24-N9</f>
        <v>112648</v>
      </c>
      <c r="O27" s="9">
        <f>N27-J27</f>
        <v>1707</v>
      </c>
      <c r="P27" s="25">
        <f>N27/J27*100-100</f>
        <v>1.5386556818489225</v>
      </c>
    </row>
    <row r="28" spans="1:18" ht="16.5" thickBot="1" x14ac:dyDescent="0.3">
      <c r="A28" s="34" t="s">
        <v>10</v>
      </c>
      <c r="B28" s="37">
        <f>B27/SUM(B10-B13-B15)*100</f>
        <v>1.9999999634654795</v>
      </c>
      <c r="C28" s="37">
        <f>C27/SUM(C10-C13-C15)*100</f>
        <v>7.500000090561544</v>
      </c>
      <c r="D28" s="37">
        <f>D27/SUM(D10-D13-D15)*100</f>
        <v>1.9999954943727443</v>
      </c>
      <c r="E28" s="35"/>
      <c r="F28" s="35"/>
      <c r="G28" s="35"/>
      <c r="H28" s="35"/>
      <c r="I28" s="37" t="e">
        <f>I27/SUM(I10-I13-I15)*100</f>
        <v>#DIV/0!</v>
      </c>
      <c r="J28" s="35">
        <f>J27/SUM(J10-J13-J15)*100</f>
        <v>1.9999910944051285</v>
      </c>
      <c r="K28" s="36"/>
      <c r="L28" s="36"/>
      <c r="M28" s="35"/>
      <c r="N28" s="35">
        <f>N27/SUM(N10-N13-N15)*100</f>
        <v>1.9999950287745185</v>
      </c>
      <c r="O28" s="37">
        <f>N28-M28</f>
        <v>1.9999950287745185</v>
      </c>
      <c r="P28" s="44"/>
    </row>
    <row r="30" spans="1:18" x14ac:dyDescent="0.25">
      <c r="A30" s="21" t="s">
        <v>17</v>
      </c>
      <c r="B30" s="21"/>
      <c r="C30" s="5"/>
      <c r="D30" s="22" t="s">
        <v>19</v>
      </c>
      <c r="E30" s="5"/>
      <c r="F30" s="5"/>
      <c r="J30" s="5"/>
      <c r="N30" s="5"/>
    </row>
    <row r="31" spans="1:18" x14ac:dyDescent="0.25">
      <c r="B31" s="58"/>
      <c r="C31" s="58"/>
      <c r="D31" s="58"/>
      <c r="E31" s="58"/>
      <c r="F31" s="58"/>
      <c r="G31" s="59"/>
      <c r="H31" s="59"/>
      <c r="I31" s="58"/>
      <c r="J31" s="58"/>
      <c r="K31" s="59"/>
      <c r="L31" s="59"/>
      <c r="M31" s="59"/>
      <c r="N31" s="58"/>
      <c r="O31" s="59"/>
      <c r="P31" s="59"/>
      <c r="Q31" s="59"/>
      <c r="R31" s="59"/>
    </row>
    <row r="32" spans="1:18" x14ac:dyDescent="0.2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/>
      <c r="P32" s="59"/>
      <c r="Q32" s="59"/>
      <c r="R32" s="59"/>
    </row>
    <row r="33" spans="2:18" x14ac:dyDescent="0.25">
      <c r="B33" s="59"/>
      <c r="C33" s="58"/>
      <c r="D33" s="58"/>
      <c r="E33" s="58"/>
      <c r="F33" s="58"/>
      <c r="G33" s="59"/>
      <c r="H33" s="59"/>
      <c r="I33" s="58"/>
      <c r="J33" s="58"/>
      <c r="K33" s="59"/>
      <c r="L33" s="59"/>
      <c r="M33" s="59"/>
      <c r="N33" s="58"/>
      <c r="O33" s="59"/>
      <c r="P33" s="59"/>
      <c r="Q33" s="59"/>
      <c r="R33" s="59"/>
    </row>
    <row r="34" spans="2:18" x14ac:dyDescent="0.25">
      <c r="B34" s="59"/>
      <c r="C34" s="60"/>
      <c r="D34" s="60"/>
      <c r="E34" s="60"/>
      <c r="F34" s="60"/>
      <c r="G34" s="61"/>
      <c r="H34" s="61"/>
      <c r="I34" s="60"/>
      <c r="J34" s="60"/>
      <c r="K34" s="61"/>
      <c r="L34" s="61"/>
      <c r="M34" s="61"/>
      <c r="N34" s="60"/>
      <c r="O34" s="59"/>
      <c r="P34" s="59"/>
      <c r="Q34" s="59"/>
      <c r="R34" s="59"/>
    </row>
    <row r="35" spans="2:18" x14ac:dyDescent="0.25">
      <c r="B35" s="59"/>
      <c r="C35" s="59"/>
      <c r="D35" s="58"/>
      <c r="E35" s="59"/>
      <c r="F35" s="59"/>
      <c r="G35" s="59"/>
      <c r="H35" s="59"/>
      <c r="I35" s="59"/>
      <c r="J35" s="58"/>
      <c r="K35" s="59"/>
      <c r="L35" s="59"/>
      <c r="M35" s="59"/>
      <c r="N35" s="58"/>
      <c r="O35" s="59"/>
      <c r="P35" s="59"/>
      <c r="Q35" s="59"/>
      <c r="R35" s="59"/>
    </row>
    <row r="36" spans="2:18" x14ac:dyDescent="0.25">
      <c r="B36" s="59"/>
      <c r="C36" s="59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2:18" x14ac:dyDescent="0.25">
      <c r="B37" s="59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/>
      <c r="R37" s="59"/>
    </row>
    <row r="38" spans="2:18" x14ac:dyDescent="0.25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2:18" x14ac:dyDescent="0.25">
      <c r="B39" s="59"/>
      <c r="C39" s="59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2:18" x14ac:dyDescent="0.25">
      <c r="B40" s="58"/>
      <c r="C40" s="58"/>
      <c r="D40" s="58"/>
      <c r="E40" s="62"/>
      <c r="F40" s="58"/>
      <c r="G40" s="58"/>
      <c r="H40" s="62"/>
      <c r="I40" s="59"/>
      <c r="J40" s="58"/>
      <c r="K40" s="62"/>
      <c r="L40" s="62"/>
      <c r="M40" s="59"/>
      <c r="N40" s="58"/>
      <c r="O40" s="63"/>
      <c r="P40" s="64"/>
      <c r="Q40" s="59"/>
      <c r="R40" s="59"/>
    </row>
    <row r="41" spans="2:18" x14ac:dyDescent="0.2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2:18" x14ac:dyDescent="0.25">
      <c r="B42" s="59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2:18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2:18" x14ac:dyDescent="0.25">
      <c r="C44" s="5"/>
    </row>
  </sheetData>
  <mergeCells count="9">
    <mergeCell ref="A7:A8"/>
    <mergeCell ref="C7:H7"/>
    <mergeCell ref="I7:L7"/>
    <mergeCell ref="M7:P7"/>
    <mergeCell ref="L1:P1"/>
    <mergeCell ref="L2:P2"/>
    <mergeCell ref="L3:P3"/>
    <mergeCell ref="A5:O5"/>
    <mergeCell ref="O6:P6"/>
  </mergeCells>
  <pageMargins left="0.23622047244094491" right="0.23622047244094491" top="0.55118110236220474" bottom="0.55118110236220474" header="0.31496062992125984" footer="0.31496062992125984"/>
  <pageSetup paperSize="9" scale="61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проекта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2016-11-22T11:02:07Z</dcterms:modified>
</cp:coreProperties>
</file>