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АКТ" sheetId="1" r:id="rId1"/>
  </sheets>
  <definedNames>
    <definedName name="F10м">АКТ!$F$10</definedName>
  </definedNames>
  <calcPr calcId="191029"/>
</workbook>
</file>

<file path=xl/sharedStrings.xml><?xml version="1.0" encoding="utf-8"?>
<sst xmlns="http://schemas.openxmlformats.org/spreadsheetml/2006/main" count="146" uniqueCount="146">
  <si>
    <t>-</t>
  </si>
  <si>
    <t xml:space="preserve">Строительство сетей теплоснабжения по улице Героев Самотлора от котельной квартала 5К до Восточного объезда (квартал 40-43)</t>
  </si>
  <si>
    <t>1.1.1.4.</t>
  </si>
  <si>
    <t>1.2.1.</t>
  </si>
  <si>
    <t>1.4.1.</t>
  </si>
  <si>
    <t>1.1.1.</t>
  </si>
  <si>
    <t>1.1.1.3.</t>
  </si>
  <si>
    <t>2.1.2.</t>
  </si>
  <si>
    <t>2.1.3.</t>
  </si>
  <si>
    <t xml:space="preserve">Участок магистральных тепловых сетей от Узла -Магистраль до опуска СМП-90  (ТС от котельной № 8Б)  №3344</t>
  </si>
  <si>
    <t xml:space="preserve">Участок внутриквартальных тепловых сетей от ТК-8 до ТК-28, 13 микрорайон №5829</t>
  </si>
  <si>
    <t xml:space="preserve">Участок внутриквартальных тепловых сетей от ТК-36 до ж.д. Ханты-Мансийская, 45, 13 микрорайон №5785</t>
  </si>
  <si>
    <t xml:space="preserve">Участок внутриквартальных тепловых сетей от ж.д. Ханты-Мансийская, 37Б до ж.д. Ханты-Мансийская, 37А, 13 микрорайон №5856</t>
  </si>
  <si>
    <t>3.1.1.18.</t>
  </si>
  <si>
    <t>3.1.1.19.</t>
  </si>
  <si>
    <t>3.1.1.20.</t>
  </si>
  <si>
    <t>3.1.1.21.</t>
  </si>
  <si>
    <t>3.1.2.</t>
  </si>
  <si>
    <t xml:space="preserve">«ТС от УТ-121, УТ-121а, УТ-122, УТ-122а до УТ-123а по ул. Нефтяников» инв.№ 5000003440 в составе объекта: Магистральные тепловые сети (от котельной №5, расположенной по улице Кузоваткина №1а)</t>
  </si>
  <si>
    <t xml:space="preserve">«ТС от ж.д. Комсомольский б-р,8А до д/сада 49 (стр.), Комсомольский бульвар, 10» инв.№ 5000005443 в составе объекта: Тепловые сети 5 Восточного микрорайона</t>
  </si>
  <si>
    <t xml:space="preserve">«ТС от ТК-3 до ЦТП-5 (12/1) Ленина, 19 строение 1»  инв.№ 5000006040 в составе объекта: Тепловые сети 12 микрорайона</t>
  </si>
  <si>
    <t xml:space="preserve">«ТС  от УТ-3 до ж.д. 1И (60 лет Октября,47)» инв.№ 5000006259 в составе объекта: Тепловая сеть 15 микрорайона</t>
  </si>
  <si>
    <t xml:space="preserve">«ТС от УТ-2 до УТ-3» инв.№ 5000006277 в составе объекта: Тепловая сеть 15 микрорайона</t>
  </si>
  <si>
    <t xml:space="preserve">Модернизация       (техническое перевооружение)    дополнительных участков     тепловых сетей, определенных по результатам гидравлических испытаний</t>
  </si>
  <si>
    <t>3.2.3.</t>
  </si>
  <si>
    <t xml:space="preserve">Реконструкция   котельной  №5 (инв. № 1222/1)
ХМАО-Югра, г. Нижневартовск        Западный промышленный           промузел (ЗПУ),      панель      №21,      ул. Кузоваткина 1А, Котельная №5</t>
  </si>
  <si>
    <t>3.1.2.1</t>
  </si>
  <si>
    <t>3.1.2.2.</t>
  </si>
  <si>
    <t>3.1.2.3.</t>
  </si>
  <si>
    <t>3.1.2.4</t>
  </si>
  <si>
    <t>3.1.2.5.</t>
  </si>
  <si>
    <t>3.2.7.</t>
  </si>
  <si>
    <t>3.2.8.</t>
  </si>
  <si>
    <t xml:space="preserve">Наименование мероприятий</t>
  </si>
  <si>
    <t xml:space="preserve">Строительство                     сетей теплоснабжения
По   улицам   Северной,   Героев Самотлора,     Нововартовской, Салманова, в том числе:</t>
  </si>
  <si>
    <r>
      <rPr>
        <b/>
        <sz val="9"/>
        <rFont val="Times New Roman"/>
      </rPr>
      <t xml:space="preserve">Модернизация       (техническое перевооружение)                 сетей горячего водоснабжения, в том числе:
Внутриквартальные            сети микрорайонов  7"А",  9,  10,  10
"Г",    10     "Б",    13,     14,    15,
"больничного  комплекса",  кв. "Мира"</t>
    </r>
  </si>
  <si>
    <t xml:space="preserve">Строительство  сетей теплоснабжения
По   ул.   Северной   от   котельной квартала     5К     до     Восточного объезда (квартал 40-43)</t>
  </si>
  <si>
    <t xml:space="preserve">Строительство   газовой котельной   в   квартале   В-5   г. Нижневартовска.
Восточный   планировочный район,     ул.     Нововартовская
(квартал В-5)</t>
  </si>
  <si>
    <t xml:space="preserve">Реконструкция котельной №3А
Коммунальная  зона  II  очереди застройки.                                 ул. Интернациональная  71В, Котельная №3А</t>
  </si>
  <si>
    <t xml:space="preserve">Реконструкция   котельной
«Рыбзавод»    под
подмешивающую    станцию (ПС).
г. Нижневартовск, Жилая зона (старая     часть     города),  ул. Первомайская, д.63, строение 1</t>
  </si>
  <si>
    <t xml:space="preserve">Строительство     сетей теплоснабжения  от  котельной «В-5» до ПС "Рыбзавод".
г. Нижневартовск, Жилая зона (старая     часть     города),  ул. Первомайская, д.63, строение 1</t>
  </si>
  <si>
    <t xml:space="preserve">Модернизация       (техническое перевооружение)   тепловых сетей, в т.ч.:
Магистральные   и      внутри- квартальные сети города</t>
  </si>
  <si>
    <t>3.1.1.</t>
  </si>
  <si>
    <r>
      <rPr>
        <u val="single"/>
        <sz val="12"/>
        <rFont val="Times New Roman"/>
      </rPr>
      <t>                                    </t>
    </r>
    <r>
      <rPr>
        <sz val="12"/>
        <rFont val="Times New Roman"/>
      </rPr>
      <t xml:space="preserve">2022 г.                                                                                                                                                                                  г. Нижневартовск</t>
    </r>
  </si>
  <si>
    <t>Заключение:</t>
  </si>
  <si>
    <t xml:space="preserve">№ п/п</t>
  </si>
  <si>
    <t xml:space="preserve">Дата реализации мероприятий</t>
  </si>
  <si>
    <t xml:space="preserve">Кол-во дней просрочки</t>
  </si>
  <si>
    <t xml:space="preserve">Объём выполненных мероприятий за 2021г., тыс. руб. (без НДС)</t>
  </si>
  <si>
    <t xml:space="preserve">Объём инвестиций за 2019 – 2021 гг., тыс. руб. (без НДС)</t>
  </si>
  <si>
    <t xml:space="preserve">Общая стоимость мероприятия до 2029 в соответствии  с КС, тыс. руб. (без НДС)</t>
  </si>
  <si>
    <t xml:space="preserve">в соответствии с условиями КС</t>
  </si>
  <si>
    <t xml:space="preserve">факт исполнения</t>
  </si>
  <si>
    <t xml:space="preserve">Факт финансирования мероприятий</t>
  </si>
  <si>
    <t xml:space="preserve">Факт выполнения мероприятий</t>
  </si>
  <si>
    <r>
      <rPr>
        <b/>
        <sz val="9"/>
        <rFont val="Times New Roman"/>
      </rPr>
      <t xml:space="preserve">Реконструкция           тепловых, подмешивающих станций
ПС-1; ПС-2Б; ПС-Дивный; 2П- 1 (ЦТП-2П/1); 2П-2 (ЦТП-2П/2);
14П/1 (ЦТП-14П/1); ПС-1с;
ПС-Леспромхоз;                    ПС- Магистральный;      ПС-УТТ-4; ПС-НДРСУ;   ПС-4.</t>
    </r>
  </si>
  <si>
    <r>
      <rPr>
        <b/>
        <sz val="9"/>
        <rFont val="Times New Roman"/>
      </rPr>
      <t xml:space="preserve">Модернизация       (техническое перевооружение) ЦТП (47шт)
ЦТП 3/1; 6/1; 6/2; 6/3; 7/3; 7А/1; 7А/3;  8/1;  8/2;  8А/1;  8А/2;  9/4;
9/5;    10/2;    10/3;    10/4;    10А/1;
10А/2;10А/3;      10А/4;      10А/5;
10Б/1;    10Б/2;    10Б/3;    10Б/4;
10Г/1;  10Г/2;  10Г/3;  11/1;  11/2;
12/1; 12/2; 12/3; 13/1; 13/2; 13/3;
14/1; 14/2; 14/3; 15/1; 15/2; 15/3;
16Б/1, 16Б/2</t>
    </r>
  </si>
  <si>
    <t xml:space="preserve">Итого в сфере теплоснабжения</t>
  </si>
  <si>
    <t xml:space="preserve">Итого в сфере горячего водоснабжения</t>
  </si>
  <si>
    <t>Всего</t>
  </si>
  <si>
    <r>
      <rPr>
        <u val="single"/>
        <sz val="12"/>
        <rFont val="Times New Roman"/>
      </rPr>
      <t>                                      </t>
    </r>
    <r>
      <rPr>
        <sz val="12"/>
        <rFont val="Times New Roman"/>
      </rPr>
      <t xml:space="preserve">Сериков С.Е.                                                            </t>
    </r>
    <r>
      <rPr>
        <u val="single"/>
        <sz val="12"/>
        <rFont val="Times New Roman"/>
      </rPr>
      <t>                                         </t>
    </r>
    <r>
      <rPr>
        <sz val="12"/>
        <rFont val="Times New Roman"/>
      </rPr>
      <t xml:space="preserve">Елин Ю.А.</t>
    </r>
  </si>
  <si>
    <t xml:space="preserve">М. П.                                                                                                               М. П.</t>
  </si>
  <si>
    <t xml:space="preserve">Участок сети горячего водоснабжения от УТ-18 до УТ-14, 14 мкр. </t>
  </si>
  <si>
    <t xml:space="preserve">Участок сети горячего водоснабжения от  ЦТП-61 (13/1) до ТК- 30, 13 мкр.</t>
  </si>
  <si>
    <t xml:space="preserve">Участок сети горячего водоснабжения от точки подключения ж/д 2 (Нефтяников, 2) до ж/д 1 (Нефтяников, 4) (сшитый полиэтилен), 9 микрорайон</t>
  </si>
  <si>
    <t xml:space="preserve">Участок сети горячего водоснабжения от ЦТП-9/1 до точки подключения ж/д 2 (Нефтяников, 2) (сшитый полиэтилен), 9 микрорайон</t>
  </si>
  <si>
    <t xml:space="preserve">Участок сети горячего водоснабжения от УТ-2 до УТ-3 (сшитый полиэтилен), 9 микрорайон</t>
  </si>
  <si>
    <t xml:space="preserve">Участок сети горячего водоснабжения от УТ-3 до д/с 31 (Пионерская,14) (сшитый полиэтилен), 9 микрорайон</t>
  </si>
  <si>
    <t xml:space="preserve">Участок сети горячего водоснабжения от ж/д по ул.Пермская, 6 (строит.№4) до  ж/д по ул. Пермская, 4 (строит.№25), 13 мкр.</t>
  </si>
  <si>
    <t xml:space="preserve">Участок сети горячего водоснабжения от ТК5 до жилого дома 22 (Чапаева, 87а), 10 мкр.</t>
  </si>
  <si>
    <t xml:space="preserve">Участок сети горячего водоснабжения от ТК-3 до ж.д.60 лет Октября,47 (сшитый полиэтилен), 15 мкр.</t>
  </si>
  <si>
    <t>3.1.1.23.</t>
  </si>
  <si>
    <t>3.1.1.24.</t>
  </si>
  <si>
    <t>3.1.1.25.</t>
  </si>
  <si>
    <t>3.1.1.26.</t>
  </si>
  <si>
    <t>3.1.1.27.</t>
  </si>
  <si>
    <t>3.1.1.28.</t>
  </si>
  <si>
    <t>3.1.1.29.</t>
  </si>
  <si>
    <t>3.1.1.30.</t>
  </si>
  <si>
    <t>3.1.1.32.</t>
  </si>
  <si>
    <t>3.1.1.34.</t>
  </si>
  <si>
    <t xml:space="preserve">Участок сети горячего водоснабжения от УТ-4  до ж/д по ул.Интернациональная, 2/4 , 10 "Г "мкр.</t>
  </si>
  <si>
    <t xml:space="preserve">4. Мониторинг показателей надежности, качества и энергетической эффективности объектов приведен в приложении 1 к акту, долгосрочных параметров регулирования деятельности Концессионера – в приложении 2 к акту, финансирование мероприятий – в приложении 3 к акту.</t>
  </si>
  <si>
    <t xml:space="preserve">5.  Настоящий акт составлен в 3 экземплярах, имеющих равную юридическую силу, и вступает в силу с даты его подписания уполномоченными представителями Сторон и удостоверяет надлежащее исполнение обязательств Концессионера в части осуществления Мероприятий с направлением 3 экземпляра акта в адрес уполномоченного органа Субъекта.</t>
  </si>
  <si>
    <t xml:space="preserve">Физические объемы выполненных работ </t>
  </si>
  <si>
    <t xml:space="preserve">Срок мероприятия не наступил</t>
  </si>
  <si>
    <t xml:space="preserve">Факт * финансирования мероприятий</t>
  </si>
  <si>
    <t xml:space="preserve">Факт ** выполнения мероприятий</t>
  </si>
  <si>
    <t>0***</t>
  </si>
  <si>
    <t>0****</t>
  </si>
  <si>
    <t xml:space="preserve">Фактическое выполнение</t>
  </si>
  <si>
    <t xml:space="preserve">В соответствии с КС</t>
  </si>
  <si>
    <t xml:space="preserve">1.Примечание:                                                                                                                                                                                                                                                                                                                                                
  </t>
  </si>
  <si>
    <t xml:space="preserve">***По данным мероприятиям проводятся проектно-изыскательские работы (ПИР)                                                                                                                                                                                                                                                                                           **** Примечание: Финансирование по данным мероприятиям перераспределено на более приоритетные мероприятия  Концессионного соглашения   </t>
  </si>
  <si>
    <t xml:space="preserve">*Фактическое финансирование подтверждается платежными поручениями                                                                          
** Фактическое выполнение мероприятий подтверждается формами КС-2, КС-3 и КС-11                                </t>
  </si>
  <si>
    <t xml:space="preserve">1240,00 м</t>
  </si>
  <si>
    <t xml:space="preserve">2123,00 м</t>
  </si>
  <si>
    <t xml:space="preserve">3363,00 м</t>
  </si>
  <si>
    <t xml:space="preserve">857 м</t>
  </si>
  <si>
    <t xml:space="preserve">857 м </t>
  </si>
  <si>
    <t xml:space="preserve">0 м </t>
  </si>
  <si>
    <t xml:space="preserve">1 ед</t>
  </si>
  <si>
    <t xml:space="preserve">1800 м </t>
  </si>
  <si>
    <t xml:space="preserve">3391,31 м </t>
  </si>
  <si>
    <t xml:space="preserve">614 м</t>
  </si>
  <si>
    <t xml:space="preserve">905,64 м</t>
  </si>
  <si>
    <t xml:space="preserve">190 м</t>
  </si>
  <si>
    <t xml:space="preserve">443,66 м</t>
  </si>
  <si>
    <t xml:space="preserve">160 м</t>
  </si>
  <si>
    <t xml:space="preserve">157,66 м</t>
  </si>
  <si>
    <t xml:space="preserve">74 м</t>
  </si>
  <si>
    <t xml:space="preserve">198,92 м</t>
  </si>
  <si>
    <t xml:space="preserve">105,4 м</t>
  </si>
  <si>
    <t xml:space="preserve">56362 м</t>
  </si>
  <si>
    <t xml:space="preserve">1001,12 м</t>
  </si>
  <si>
    <t xml:space="preserve">373,84 м</t>
  </si>
  <si>
    <t xml:space="preserve">82,9 м</t>
  </si>
  <si>
    <t xml:space="preserve">120,52 м</t>
  </si>
  <si>
    <t xml:space="preserve">307,18 м</t>
  </si>
  <si>
    <t xml:space="preserve">9 ед</t>
  </si>
  <si>
    <t xml:space="preserve">47 ед</t>
  </si>
  <si>
    <t xml:space="preserve">2 ед</t>
  </si>
  <si>
    <t xml:space="preserve">250 м</t>
  </si>
  <si>
    <t xml:space="preserve">260 м</t>
  </si>
  <si>
    <t xml:space="preserve">100 м</t>
  </si>
  <si>
    <t xml:space="preserve">140 м</t>
  </si>
  <si>
    <t xml:space="preserve">50 м</t>
  </si>
  <si>
    <t xml:space="preserve">60 м</t>
  </si>
  <si>
    <t xml:space="preserve">110 м</t>
  </si>
  <si>
    <t xml:space="preserve">320 м</t>
  </si>
  <si>
    <t xml:space="preserve">155,01 м</t>
  </si>
  <si>
    <t xml:space="preserve">104,67 м</t>
  </si>
  <si>
    <t xml:space="preserve">319,22 м</t>
  </si>
  <si>
    <t xml:space="preserve">113,76 м</t>
  </si>
  <si>
    <t xml:space="preserve">86,90 м</t>
  </si>
  <si>
    <t xml:space="preserve">244,40 м</t>
  </si>
  <si>
    <t xml:space="preserve">254,38 м</t>
  </si>
  <si>
    <t xml:space="preserve">92,70 м</t>
  </si>
  <si>
    <t xml:space="preserve">57,90 м</t>
  </si>
  <si>
    <t xml:space="preserve">60,00 м</t>
  </si>
  <si>
    <t xml:space="preserve">АКТ
О РЕЗУЛЬТАТАХ КОНТРОЛЯ ОБ ИСПОЛНЕНИИ КОНЦЕССИОНЕРОМ МЕРОПРИЯТИЙ, ПРЕДУСМОТРЕННЫХ СОГЛАШЕНИЕМ.</t>
  </si>
  <si>
    <r>
      <t xml:space="preserve"> Стороны подтверждают</t>
    </r>
    <r>
      <rPr>
        <b/>
        <i/>
        <u val="single"/>
        <sz val="13"/>
        <rFont val="Times New Roman"/>
      </rPr>
      <t xml:space="preserve"> полное</t>
    </r>
    <r>
      <rPr>
        <b/>
        <i/>
        <sz val="13"/>
        <rFont val="Times New Roman"/>
      </rPr>
      <t xml:space="preserve">/частичное выполнение Концессионером мероприятий, предусмотренных:</t>
    </r>
  </si>
  <si>
    <r>
      <t xml:space="preserve">3. Концедент </t>
    </r>
    <r>
      <rPr>
        <b/>
        <u val="single"/>
        <sz val="12"/>
        <rFont val="Times New Roman"/>
      </rPr>
      <t>не имеет</t>
    </r>
    <r>
      <rPr>
        <sz val="12"/>
        <rFont val="Times New Roman"/>
      </rPr>
      <t>/</t>
    </r>
    <r>
      <rPr>
        <b/>
        <sz val="12"/>
        <rFont val="Times New Roman"/>
      </rPr>
      <t>имеет</t>
    </r>
    <r>
      <rPr>
        <sz val="12"/>
        <rFont val="Times New Roman"/>
      </rPr>
      <t xml:space="preserve"> претензий к Концессионеру в части исполнения последним обязательств по срокам выполнения Мероприятий и достижению показателей надежности, качества и энергетической эффективности.</t>
    </r>
  </si>
  <si>
    <r>
      <t xml:space="preserve">2.  Объект,  в  отношении  которого  было  проведено  Мероприятие,  его  состав  и  описание,  включая  технико-экономические  показатели,
</t>
    </r>
    <r>
      <rPr>
        <b/>
        <u val="single"/>
        <sz val="11"/>
        <rFont val="Times New Roman"/>
      </rPr>
      <t>соответствует</t>
    </r>
    <r>
      <rPr>
        <b/>
        <sz val="11"/>
        <rFont val="Times New Roman"/>
      </rPr>
      <t xml:space="preserve">/не соответствует </t>
    </r>
    <r>
      <rPr>
        <sz val="11"/>
        <rFont val="Times New Roman"/>
      </rPr>
      <t xml:space="preserve">целям задания и основным мероприятиям, предусмотренным Концессионным соглашением.</t>
    </r>
  </si>
  <si>
    <r>
      <rPr>
        <b/>
        <i/>
        <sz val="13"/>
        <rFont val="Times New Roman"/>
      </rPr>
      <t xml:space="preserve">Администрация  муниципального  образования  города  Нижневартовска</t>
    </r>
    <r>
      <rPr>
        <sz val="13"/>
        <rFont val="Times New Roman"/>
      </rPr>
      <t xml:space="preserve">,  в  лице  заместителя  главы  города,  директора  департамента  жилищно- коммунального  хозяйства  администрации  города  </t>
    </r>
    <r>
      <rPr>
        <b/>
        <i/>
        <sz val="13"/>
        <rFont val="Times New Roman"/>
      </rPr>
      <t xml:space="preserve">Серикова  Сергея  Евгеньевича</t>
    </r>
    <r>
      <rPr>
        <sz val="13"/>
        <rFont val="Times New Roman"/>
      </rPr>
      <t xml:space="preserve">,  действующего  в  соответствии  с  постановлением  администрации города  Нижневартовска  от  11.08.2017  №1233  «О  порядке  взаимодействия  структурных  подразделений  администрации  города,  муниципальных учреждений  города  Нижневартовска  при  заключении  концессионных  соглашений»,  именуемое  в  дальнейшем  </t>
    </r>
    <r>
      <rPr>
        <b/>
        <sz val="13"/>
        <rFont val="Times New Roman"/>
      </rPr>
      <t>«</t>
    </r>
    <r>
      <rPr>
        <b/>
        <i/>
        <sz val="13"/>
        <rFont val="Times New Roman"/>
      </rPr>
      <t>Концедент</t>
    </r>
    <r>
      <rPr>
        <b/>
        <sz val="13"/>
        <rFont val="Times New Roman"/>
      </rPr>
      <t>»</t>
    </r>
    <r>
      <rPr>
        <sz val="13"/>
        <rFont val="Times New Roman"/>
      </rPr>
      <t xml:space="preserve">,  с  одной  стороны,  и </t>
    </r>
    <r>
      <rPr>
        <b/>
        <i/>
        <sz val="13"/>
        <rFont val="Times New Roman"/>
      </rPr>
      <t xml:space="preserve">акционерное   общество   «Городские   электрические   сети»</t>
    </r>
    <r>
      <rPr>
        <sz val="13"/>
        <rFont val="Times New Roman"/>
      </rPr>
      <t xml:space="preserve">,   в   лице   </t>
    </r>
    <r>
      <rPr>
        <b/>
        <i/>
        <sz val="13"/>
        <rFont val="Times New Roman"/>
      </rPr>
      <t xml:space="preserve">генерального   директора   Елина   Юрия   Алексеевича</t>
    </r>
    <r>
      <rPr>
        <sz val="13"/>
        <rFont val="Times New Roman"/>
      </rPr>
      <t xml:space="preserve">,   действующего на основании устава, именуемое в дальнейшем «</t>
    </r>
    <r>
      <rPr>
        <b/>
        <i/>
        <sz val="13"/>
        <rFont val="Times New Roman"/>
      </rPr>
      <t>Концессионер»</t>
    </r>
    <r>
      <rPr>
        <sz val="13"/>
        <rFont val="Times New Roman"/>
      </rPr>
      <t xml:space="preserve">, с другой стороны, далее совместно  именуемые «</t>
    </r>
    <r>
      <rPr>
        <b/>
        <i/>
        <sz val="13"/>
        <rFont val="Times New Roman"/>
      </rPr>
      <t>Стороны</t>
    </r>
    <r>
      <rPr>
        <sz val="13"/>
        <rFont val="Times New Roman"/>
      </rPr>
      <t xml:space="preserve">», составили настоящий акт об исполнении мероприятий, предусмотренных Концессионным соглашением от 18.09.2019 №3 и дополнительного соглашения  от 05.02.2021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 Проверка  исполнения  Концессионером  условий  Концессионного  соглашения  и  использования  муниципального  имущества  –                                                                                                          Объекта соглашения проведена в срок с 06.04.2022 по 30.04.2022.
2. Проверяемый период </t>
    </r>
    <r>
      <rPr>
        <b/>
        <sz val="13"/>
        <rFont val="Times New Roman"/>
      </rPr>
      <t xml:space="preserve">2021 год</t>
    </r>
    <r>
      <rPr>
        <sz val="13"/>
        <rFont val="Times New Roman"/>
      </rPr>
      <t xml:space="preserve">.
3.  Цель:  контроль  за  соблюдением  Концессионером  условий  Концессионного  соглашения,  в  том  числе  по  осуществлению  инвестиций  в создание, реконструкцию Объектов, осуществлению деятельности, предусмотренной Концессионным соглашением, использованию (эксплуатации) Объекта соглашения, проверка наличия и сохранности муниципального имущества – Объекта соглашения.</t>
    </r>
  </si>
  <si>
    <t xml:space="preserve">                                       От имени Концедента                                                                                    От имени Концессионера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</si>
</sst>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#,##0.000"/>
  </numFmts>
  <fonts count="18">
    <font>
      <sz val="10.000000"/>
      <color indexed="64"/>
      <name val="Times New Roman"/>
    </font>
    <font>
      <b/>
      <sz val="12.000000"/>
      <name val="Times New Roman"/>
    </font>
    <font>
      <sz val="8.000000"/>
      <name val="Times New Roman"/>
    </font>
    <font>
      <b/>
      <sz val="8.000000"/>
      <name val="Times New Roman"/>
    </font>
    <font>
      <b/>
      <sz val="11.000000"/>
      <name val="Times New Roman"/>
    </font>
    <font>
      <sz val="12.000000"/>
      <name val="Times New Roman"/>
    </font>
    <font>
      <sz val="10.000000"/>
      <name val="Times New Roman"/>
    </font>
    <font>
      <sz val="9.000000"/>
      <name val="Times New Roman"/>
    </font>
    <font>
      <b/>
      <sz val="9.000000"/>
      <name val="Times New Roman"/>
    </font>
    <font>
      <u/>
      <sz val="12.000000"/>
      <name val="Times New Roman"/>
    </font>
    <font>
      <b/>
      <sz val="14.000000"/>
      <name val="Times New Roman"/>
    </font>
    <font>
      <sz val="13.000000"/>
      <name val="Times New Roman"/>
    </font>
    <font>
      <b/>
      <i/>
      <sz val="13.000000"/>
      <name val="Times New Roman"/>
    </font>
    <font>
      <b/>
      <sz val="13.000000"/>
      <name val="Times New Roman"/>
    </font>
    <font>
      <b/>
      <i/>
      <u/>
      <sz val="13.000000"/>
      <name val="Times New Roman"/>
    </font>
    <font>
      <b/>
      <u/>
      <sz val="12.000000"/>
      <name val="Times New Roman"/>
    </font>
    <font>
      <sz val="11.000000"/>
      <name val="Times New Roman"/>
    </font>
    <font>
      <b/>
      <u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fontId="0" fillId="0" borderId="0" numFmtId="0"/>
  </cellStyleXfs>
  <cellXfs count="67">
    <xf fontId="0" fillId="0" borderId="0" numFmtId="0" xfId="0" applyFill="1" applyBorder="1" applyAlignment="1">
      <alignment horizontal="left" vertical="top"/>
    </xf>
    <xf fontId="6" fillId="0" borderId="0" numFmtId="0" xfId="0" applyFont="1" applyFill="1" applyBorder="1" applyAlignment="1">
      <alignment horizontal="left" vertical="top"/>
    </xf>
    <xf fontId="2" fillId="2" borderId="1" numFmtId="4" xfId="0" applyNumberFormat="1" applyFont="1" applyFill="1" applyBorder="1" applyAlignment="1">
      <alignment horizontal="center" shrinkToFit="1" vertical="center"/>
    </xf>
    <xf fontId="3" fillId="2" borderId="1" numFmtId="4" xfId="0" applyNumberFormat="1" applyFont="1" applyFill="1" applyBorder="1" applyAlignment="1">
      <alignment horizontal="center" vertical="center" wrapText="1"/>
    </xf>
    <xf fontId="6" fillId="2" borderId="0" numFmtId="0" xfId="0" applyFont="1" applyFill="1" applyBorder="1" applyAlignment="1">
      <alignment horizontal="center" vertical="center"/>
    </xf>
    <xf fontId="3" fillId="2" borderId="1" numFmtId="4" xfId="0" applyNumberFormat="1" applyFont="1" applyFill="1" applyBorder="1" applyAlignment="1">
      <alignment horizontal="center" shrinkToFit="1" vertical="center"/>
    </xf>
    <xf fontId="3" fillId="2" borderId="1" numFmtId="14" xfId="0" applyNumberFormat="1" applyFont="1" applyFill="1" applyBorder="1" applyAlignment="1">
      <alignment horizontal="center" shrinkToFit="1" vertical="center"/>
    </xf>
    <xf fontId="2" fillId="2" borderId="1" numFmtId="14" xfId="0" applyNumberFormat="1" applyFont="1" applyFill="1" applyBorder="1" applyAlignment="1">
      <alignment horizontal="center" shrinkToFit="1" vertical="center"/>
    </xf>
    <xf fontId="6" fillId="2" borderId="1" numFmtId="4" xfId="0" applyNumberFormat="1" applyFont="1" applyFill="1" applyBorder="1" applyAlignment="1">
      <alignment horizontal="center" vertical="center" wrapText="1"/>
    </xf>
    <xf fontId="7" fillId="2" borderId="1" numFmtId="0" xfId="0" applyNumberFormat="1" applyFont="1" applyFill="1" applyBorder="1" applyAlignment="1">
      <alignment horizontal="left" vertical="top" wrapText="1"/>
    </xf>
    <xf fontId="2" fillId="2" borderId="1" numFmtId="164" xfId="0" applyNumberFormat="1" applyFont="1" applyFill="1" applyBorder="1" applyAlignment="1">
      <alignment horizontal="center" shrinkToFit="1" vertical="center"/>
    </xf>
    <xf fontId="2" fillId="2" borderId="1" numFmtId="1" xfId="0" applyNumberFormat="1" applyFont="1" applyFill="1" applyBorder="1" applyAlignment="1">
      <alignment horizontal="center" shrinkToFit="1" vertical="center"/>
    </xf>
    <xf fontId="3" fillId="2" borderId="1" numFmtId="0" xfId="0" applyFont="1" applyFill="1" applyBorder="1" applyAlignment="1">
      <alignment horizontal="center" vertical="center" wrapText="1"/>
    </xf>
    <xf fontId="8" fillId="2" borderId="1" numFmtId="0" xfId="0" applyNumberFormat="1" applyFont="1" applyFill="1" applyBorder="1" applyAlignment="1">
      <alignment horizontal="left" vertical="top" wrapText="1"/>
    </xf>
    <xf fontId="3" fillId="2" borderId="1" numFmtId="164" xfId="0" applyNumberFormat="1" applyFont="1" applyFill="1" applyBorder="1" applyAlignment="1">
      <alignment horizontal="center" shrinkToFit="1" vertical="center"/>
    </xf>
    <xf fontId="3" fillId="2" borderId="1" numFmtId="1" xfId="0" applyNumberFormat="1" applyFont="1" applyFill="1" applyBorder="1" applyAlignment="1">
      <alignment horizontal="center" shrinkToFit="1" vertical="center"/>
    </xf>
    <xf fontId="7" fillId="2" borderId="0" numFmtId="0" xfId="0" applyNumberFormat="1" applyFont="1" applyFill="1" applyBorder="1" applyAlignment="1">
      <alignment horizontal="left" vertical="top" wrapText="1"/>
    </xf>
    <xf fontId="2" fillId="2" borderId="1" numFmtId="14" xfId="0" applyNumberFormat="1" applyFont="1" applyFill="1" applyBorder="1" applyAlignment="1">
      <alignment horizontal="center" vertical="center" wrapText="1"/>
    </xf>
    <xf fontId="2" fillId="2" borderId="1" numFmtId="2" xfId="0" applyNumberFormat="1" applyFont="1" applyFill="1" applyBorder="1" applyAlignment="1">
      <alignment horizontal="center" vertical="center" wrapText="1"/>
    </xf>
    <xf fontId="6" fillId="2" borderId="0" numFmtId="2" xfId="0" applyNumberFormat="1" applyFont="1" applyFill="1" applyBorder="1" applyAlignment="1">
      <alignment horizontal="center" vertical="center"/>
    </xf>
    <xf fontId="3" fillId="2" borderId="2" numFmtId="4" xfId="0" applyNumberFormat="1" applyFont="1" applyFill="1" applyBorder="1" applyAlignment="1">
      <alignment horizontal="center" shrinkToFit="1" vertical="center"/>
    </xf>
    <xf fontId="3" fillId="2" borderId="0" numFmtId="4" xfId="0" applyNumberFormat="1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2" fillId="2" borderId="1" numFmtId="4" xfId="0" applyNumberFormat="1" applyFont="1" applyFill="1" applyBorder="1" applyAlignment="1">
      <alignment horizontal="center" vertical="center" wrapText="1"/>
    </xf>
    <xf fontId="2" fillId="2" borderId="1" numFmtId="165" xfId="0" applyNumberFormat="1" applyFont="1" applyFill="1" applyBorder="1" applyAlignment="1">
      <alignment horizontal="center" shrinkToFit="1" vertical="center"/>
    </xf>
    <xf fontId="3" fillId="2" borderId="5" numFmtId="4" xfId="0" applyNumberFormat="1" applyFont="1" applyFill="1" applyBorder="1" applyAlignment="1">
      <alignment horizontal="center" shrinkToFit="1" vertical="center"/>
    </xf>
    <xf fontId="2" fillId="2" borderId="2" numFmtId="4" xfId="0" applyNumberFormat="1" applyFont="1" applyFill="1" applyBorder="1" applyAlignment="1">
      <alignment horizontal="center" shrinkToFit="1" vertical="center"/>
    </xf>
    <xf fontId="3" fillId="2" borderId="1" numFmtId="2" xfId="0" applyNumberFormat="1" applyFont="1" applyFill="1" applyBorder="1" applyAlignment="1">
      <alignment horizontal="center" shrinkToFit="1" vertical="center"/>
    </xf>
    <xf fontId="2" fillId="2" borderId="1" numFmtId="165" xfId="0" applyNumberFormat="1" applyFont="1" applyFill="1" applyBorder="1" applyAlignment="1">
      <alignment horizontal="center" shrinkToFit="1" vertical="center"/>
    </xf>
    <xf fontId="2" fillId="2" borderId="1" numFmtId="0" xfId="0" applyFont="1" applyFill="1" applyBorder="1" applyAlignment="1">
      <alignment horizontal="center" vertical="center" wrapText="1"/>
    </xf>
    <xf fontId="6" fillId="2" borderId="0" numFmtId="4" xfId="0" applyNumberFormat="1" applyFont="1" applyFill="1" applyBorder="1" applyAlignment="1">
      <alignment horizontal="center" vertical="center"/>
    </xf>
    <xf fontId="2" fillId="2" borderId="1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2" fillId="2" borderId="1" numFmtId="4" xfId="0" applyNumberFormat="1" applyFont="1" applyFill="1" applyBorder="1" applyAlignment="1">
      <alignment horizontal="center" vertical="center" wrapText="1"/>
    </xf>
    <xf fontId="2" fillId="2" borderId="1" numFmtId="4" xfId="0" applyNumberFormat="1" applyFont="1" applyFill="1" applyBorder="1" applyAlignment="1">
      <alignment vertical="center" wrapText="1"/>
    </xf>
    <xf fontId="2" fillId="0" borderId="1" numFmtId="3" xfId="0" applyNumberFormat="1" applyFont="1" applyBorder="1" applyAlignment="1">
      <alignment horizontal="center" vertical="center" wrapText="1"/>
    </xf>
    <xf fontId="2" fillId="2" borderId="1" numFmtId="3" xfId="0" applyNumberFormat="1" applyFont="1" applyFill="1" applyBorder="1" applyAlignment="1">
      <alignment horizontal="center" shrinkToFit="1" vertical="center"/>
    </xf>
    <xf fontId="2" fillId="2" borderId="1" numFmtId="4" xfId="0" applyNumberFormat="1" applyFont="1" applyFill="1" applyBorder="1" applyAlignment="1">
      <alignment horizontal="center" vertical="center" wrapText="1"/>
    </xf>
    <xf fontId="2" fillId="2" borderId="1" numFmtId="1" xfId="0" applyNumberFormat="1" applyFont="1" applyFill="1" applyBorder="1" applyAlignment="1">
      <alignment horizontal="center" shrinkToFit="1" vertical="center"/>
    </xf>
    <xf fontId="5" fillId="2" borderId="0" numFmtId="0" xfId="0" applyFont="1" applyFill="1" applyBorder="1" applyAlignment="1">
      <alignment horizontal="center" vertical="center"/>
    </xf>
    <xf fontId="5" fillId="2" borderId="0" numFmtId="0" xfId="0" applyNumberFormat="1" applyFont="1" applyFill="1" applyBorder="1" applyAlignment="1">
      <alignment horizontal="left" vertical="top" wrapText="1"/>
    </xf>
    <xf fontId="5" fillId="2" borderId="0" numFmtId="4" xfId="0" applyNumberFormat="1" applyFont="1" applyFill="1" applyBorder="1" applyAlignment="1">
      <alignment horizontal="center" vertical="center"/>
    </xf>
    <xf fontId="5" fillId="2" borderId="0" numFmtId="2" xfId="0" applyNumberFormat="1" applyFont="1" applyFill="1" applyBorder="1" applyAlignment="1">
      <alignment horizontal="center" vertical="center"/>
    </xf>
    <xf fontId="5" fillId="2" borderId="0" numFmtId="0" xfId="0" applyFont="1" applyFill="1" applyBorder="1" applyAlignment="1">
      <alignment horizontal="left" vertical="center"/>
    </xf>
    <xf fontId="5" fillId="2" borderId="0" numFmtId="2" xfId="0" applyNumberFormat="1" applyFont="1" applyFill="1" applyBorder="1" applyAlignment="1">
      <alignment horizontal="left" vertical="center"/>
    </xf>
    <xf fontId="2" fillId="2" borderId="1" numFmtId="1" xfId="0" applyNumberFormat="1" applyFont="1" applyFill="1" applyBorder="1" applyAlignment="1">
      <alignment horizontal="center" shrinkToFit="1" vertical="center"/>
    </xf>
    <xf fontId="16" fillId="2" borderId="0" numFmtId="0" xfId="0" applyFont="1" applyFill="1" applyBorder="1" applyAlignment="1">
      <alignment horizontal="left" vertical="top" wrapText="1"/>
    </xf>
    <xf fontId="4" fillId="2" borderId="1" numFmtId="0" xfId="0" applyFont="1" applyFill="1" applyBorder="1" applyAlignment="1">
      <alignment horizontal="left" indent="11" vertical="center" wrapText="1"/>
    </xf>
    <xf fontId="5" fillId="2" borderId="0" numFmtId="0" xfId="0" applyFont="1" applyFill="1" applyBorder="1" applyAlignment="1">
      <alignment horizontal="left" indent="16" vertical="top" wrapText="1"/>
    </xf>
    <xf fontId="5" fillId="2" borderId="0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left" indent="9" vertical="top" wrapText="1"/>
    </xf>
    <xf fontId="4" fillId="2" borderId="1" numFmtId="0" xfId="0" applyFont="1" applyFill="1" applyBorder="1" applyAlignment="1">
      <alignment horizontal="center" vertical="top" wrapText="1"/>
    </xf>
    <xf fontId="10" fillId="2" borderId="0" numFmtId="0" xfId="0" applyFont="1" applyFill="1" applyBorder="1" applyAlignment="1">
      <alignment horizontal="center" vertical="center" wrapText="1"/>
    </xf>
    <xf fontId="6" fillId="2" borderId="0" numFmtId="0" xfId="0" applyFont="1" applyFill="1" applyBorder="1" applyAlignment="1">
      <alignment horizontal="center" vertical="center" wrapText="1"/>
    </xf>
    <xf fontId="11" fillId="2" borderId="0" numFmtId="0" xfId="0" applyFont="1" applyFill="1" applyBorder="1" applyAlignment="1">
      <alignment horizontal="center" vertical="center" wrapText="1"/>
    </xf>
    <xf fontId="13" fillId="2" borderId="0" numFmtId="0" xfId="0" applyFont="1" applyFill="1" applyBorder="1" applyAlignment="1">
      <alignment horizontal="center" vertical="center" wrapText="1"/>
    </xf>
    <xf fontId="12" fillId="2" borderId="0" numFmtId="0" xfId="0" applyFont="1" applyFill="1" applyBorder="1" applyAlignment="1">
      <alignment horizontal="center" vertical="center" wrapText="1"/>
    </xf>
    <xf fontId="2" fillId="2" borderId="1" numFmtId="4" xfId="0" applyNumberFormat="1" applyFont="1" applyFill="1" applyBorder="1" applyAlignment="1">
      <alignment horizontal="center" vertical="center" wrapText="1"/>
    </xf>
    <xf fontId="2" fillId="2" borderId="2" numFmtId="165" xfId="0" applyNumberFormat="1" applyFont="1" applyFill="1" applyBorder="1" applyAlignment="1">
      <alignment horizontal="center" shrinkToFit="1" vertical="center"/>
    </xf>
    <xf fontId="2" fillId="2" borderId="4" numFmtId="165" xfId="0" applyNumberFormat="1" applyFont="1" applyFill="1" applyBorder="1" applyAlignment="1">
      <alignment horizontal="center" shrinkToFit="1" vertical="center"/>
    </xf>
    <xf fontId="2" fillId="2" borderId="3" numFmtId="165" xfId="0" applyNumberFormat="1" applyFont="1" applyFill="1" applyBorder="1" applyAlignment="1">
      <alignment horizontal="center" shrinkToFit="1" vertical="center"/>
    </xf>
    <xf fontId="2" fillId="2" borderId="1" numFmtId="165" xfId="0" applyNumberFormat="1" applyFont="1" applyFill="1" applyBorder="1" applyAlignment="1">
      <alignment horizontal="center" shrinkToFit="1" vertical="center"/>
    </xf>
    <xf fontId="2" fillId="2" borderId="1" numFmtId="0" xfId="0" applyFont="1" applyFill="1" applyBorder="1" applyAlignment="1">
      <alignment horizontal="center" vertical="center" wrapText="1"/>
    </xf>
    <xf fontId="7" fillId="2" borderId="1" numFmtId="0" xfId="0" applyNumberFormat="1" applyFont="1" applyFill="1" applyBorder="1" applyAlignment="1">
      <alignment horizontal="center" vertical="center" wrapText="1"/>
    </xf>
    <xf fontId="5" fillId="2" borderId="0" numFmtId="0" xfId="0" applyNumberFormat="1" applyFont="1" applyFill="1" applyBorder="1" applyAlignment="1">
      <alignment horizontal="left" vertical="top" wrapText="1"/>
    </xf>
    <xf fontId="5" fillId="2" borderId="0" numFmtId="0" xfId="0" applyFont="1" applyFill="1" applyBorder="1" applyAlignment="1">
      <alignment horizontal="left" vertical="center" wrapText="1"/>
    </xf>
    <xf fontId="16" fillId="2" borderId="0" numFmt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Normal="100" workbookViewId="0">
      <selection activeCell="H30" sqref="H30:M30"/>
    </sheetView>
  </sheetViews>
  <sheetFormatPr defaultRowHeight="12.75"/>
  <cols>
    <col customWidth="1" min="1" max="1" style="4" width="9.33203125"/>
    <col customWidth="1" min="2" max="2" style="16" width="42.33203125"/>
    <col customWidth="1" min="3" max="3" style="4" width="14.1640625"/>
    <col customWidth="1" min="4" max="4" style="4" width="13.6640625"/>
    <col customWidth="1" min="5" max="5" style="4" width="10.83203125"/>
    <col customWidth="1" min="6" max="6" style="4" width="12.5"/>
    <col customWidth="1" min="7" max="7" style="4" width="11.5"/>
    <col customWidth="1" min="8" max="8" style="4" width="12.83203125"/>
    <col customWidth="1" min="9" max="9" style="4" width="13.1640625"/>
    <col customWidth="1" min="10" max="10" style="30" width="13.33203125"/>
    <col customWidth="1" min="11" max="11" style="4" width="14.6640625"/>
    <col customWidth="1" min="12" max="12" style="19" width="16.1640625"/>
    <col customWidth="1" min="13" max="13" style="4" width="13.33203125"/>
    <col customWidth="1" min="14" max="14" style="4" width="16.1640625"/>
    <col min="15" max="16384" style="1" width="9.33203125"/>
  </cols>
  <sheetData>
    <row r="1" ht="33.75" customHeight="1">
      <c r="A1" s="52" t="s">
        <v>140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35.25" customHeight="1">
      <c r="A2" s="53" t="s">
        <v>43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234" customHeight="1">
      <c r="A3" s="54" t="s">
        <v>144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ht="18.75" customHeight="1">
      <c r="A4" s="55" t="s">
        <v>44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ht="17.25" customHeight="1">
      <c r="A5" s="56" t="s">
        <v>141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ht="45" customHeight="1">
      <c r="A6" s="62" t="s">
        <v>45</v>
      </c>
      <c r="B6" s="63" t="s">
        <v>33</v>
      </c>
      <c r="C6" s="62" t="s">
        <v>46</v>
      </c>
      <c r="D6" s="62"/>
      <c r="E6" s="62" t="s">
        <v>47</v>
      </c>
      <c r="F6" s="62" t="s">
        <v>84</v>
      </c>
      <c r="G6" s="62"/>
      <c r="H6" s="62" t="s">
        <v>48</v>
      </c>
      <c r="I6" s="62"/>
      <c r="J6" s="62"/>
      <c r="K6" s="62" t="s">
        <v>49</v>
      </c>
      <c r="L6" s="62"/>
      <c r="M6" s="62"/>
      <c r="N6" s="62" t="s">
        <v>50</v>
      </c>
    </row>
    <row r="7" ht="47.100000000000001" customHeight="1">
      <c r="A7" s="62"/>
      <c r="B7" s="63"/>
      <c r="C7" s="31" t="s">
        <v>51</v>
      </c>
      <c r="D7" s="31" t="s">
        <v>52</v>
      </c>
      <c r="E7" s="62"/>
      <c r="F7" s="31" t="s">
        <v>91</v>
      </c>
      <c r="G7" s="31" t="s">
        <v>90</v>
      </c>
      <c r="H7" s="31" t="s">
        <v>51</v>
      </c>
      <c r="I7" s="31" t="s">
        <v>86</v>
      </c>
      <c r="J7" s="23" t="s">
        <v>87</v>
      </c>
      <c r="K7" s="29" t="s">
        <v>51</v>
      </c>
      <c r="L7" s="18" t="s">
        <v>53</v>
      </c>
      <c r="M7" s="22" t="s">
        <v>54</v>
      </c>
      <c r="N7" s="62"/>
    </row>
    <row r="8" ht="59.100000000000001" customHeight="1">
      <c r="A8" s="3" t="s">
        <v>5</v>
      </c>
      <c r="B8" s="13" t="s">
        <v>34</v>
      </c>
      <c r="C8" s="6">
        <v>46752</v>
      </c>
      <c r="D8" s="23" t="s">
        <v>85</v>
      </c>
      <c r="E8" s="15">
        <v>0</v>
      </c>
      <c r="F8" s="2" t="s">
        <v>97</v>
      </c>
      <c r="G8" s="2" t="s">
        <v>98</v>
      </c>
      <c r="H8" s="3">
        <f>H9+H10</f>
        <v>66328</v>
      </c>
      <c r="I8" s="3">
        <f>I9+I10</f>
        <v>72071.739509999999</v>
      </c>
      <c r="J8" s="3">
        <f>SUM(J9+J10)</f>
        <v>50951.310490000003</v>
      </c>
      <c r="K8" s="3">
        <f>SUM(K9+K10)</f>
        <v>100466</v>
      </c>
      <c r="L8" s="3">
        <f>SUM(L9+L10)</f>
        <v>77021.739999999991</v>
      </c>
      <c r="M8" s="3">
        <f>SUM(M9+M10)</f>
        <v>55901.309200000003</v>
      </c>
      <c r="N8" s="3">
        <v>301116</v>
      </c>
    </row>
    <row r="9" ht="43.5" customHeight="1">
      <c r="A9" s="23" t="s">
        <v>6</v>
      </c>
      <c r="B9" s="9" t="s">
        <v>36</v>
      </c>
      <c r="C9" s="7">
        <v>45291</v>
      </c>
      <c r="D9" s="23" t="s">
        <v>85</v>
      </c>
      <c r="E9" s="38">
        <v>0</v>
      </c>
      <c r="F9" s="2" t="s">
        <v>96</v>
      </c>
      <c r="G9" s="35" t="s">
        <v>99</v>
      </c>
      <c r="H9" s="2">
        <v>55085</v>
      </c>
      <c r="I9" s="8">
        <f>68934.2+0.98</f>
        <v>68935.179999999993</v>
      </c>
      <c r="J9" s="2">
        <f>47814.182+0.5772</f>
        <v>47814.7592</v>
      </c>
      <c r="K9" s="2">
        <f>21426+12712+55085</f>
        <v>89223</v>
      </c>
      <c r="L9" s="2">
        <v>73885.179999999993</v>
      </c>
      <c r="M9" s="23">
        <v>52764.7592</v>
      </c>
      <c r="N9" s="2">
        <v>161864</v>
      </c>
    </row>
    <row r="10" ht="43.5" customHeight="1">
      <c r="A10" s="23" t="s">
        <v>2</v>
      </c>
      <c r="B10" s="9" t="s">
        <v>1</v>
      </c>
      <c r="C10" s="7">
        <v>45291</v>
      </c>
      <c r="D10" s="23" t="s">
        <v>85</v>
      </c>
      <c r="E10" s="38">
        <v>0</v>
      </c>
      <c r="F10" s="37" t="s">
        <v>95</v>
      </c>
      <c r="G10" s="2" t="s">
        <v>100</v>
      </c>
      <c r="H10" s="2">
        <v>11243</v>
      </c>
      <c r="I10" s="8">
        <v>3136.55951</v>
      </c>
      <c r="J10" s="2">
        <v>3136.5512899999999</v>
      </c>
      <c r="K10" s="2">
        <v>11243</v>
      </c>
      <c r="L10" s="2">
        <v>3136.5599999999999</v>
      </c>
      <c r="M10" s="23">
        <v>3136.5500000000002</v>
      </c>
      <c r="N10" s="2">
        <v>94576</v>
      </c>
    </row>
    <row r="11" ht="57" customHeight="1">
      <c r="A11" s="23" t="s">
        <v>3</v>
      </c>
      <c r="B11" s="9" t="s">
        <v>37</v>
      </c>
      <c r="C11" s="7">
        <v>44926</v>
      </c>
      <c r="D11" s="23" t="s">
        <v>85</v>
      </c>
      <c r="E11" s="38">
        <v>0</v>
      </c>
      <c r="F11" s="36" t="s">
        <v>101</v>
      </c>
      <c r="G11" s="36" t="s">
        <v>101</v>
      </c>
      <c r="H11" s="23">
        <v>116667</v>
      </c>
      <c r="I11" s="2">
        <f>77904.1652+20.09-0.0071</f>
        <v>77924.248099999997</v>
      </c>
      <c r="J11" s="23">
        <v>26115.898000000001</v>
      </c>
      <c r="K11" s="2">
        <v>492133</v>
      </c>
      <c r="L11" s="2">
        <f>I11+377166.841</f>
        <v>455091.08909999998</v>
      </c>
      <c r="M11" s="2">
        <v>455050.89999999997</v>
      </c>
      <c r="N11" s="2">
        <v>566667</v>
      </c>
    </row>
    <row r="12" ht="50.25" customHeight="1">
      <c r="A12" s="23" t="s">
        <v>4</v>
      </c>
      <c r="B12" s="9" t="s">
        <v>38</v>
      </c>
      <c r="C12" s="7">
        <v>47118</v>
      </c>
      <c r="D12" s="23" t="s">
        <v>85</v>
      </c>
      <c r="E12" s="38">
        <v>0</v>
      </c>
      <c r="F12" s="36" t="s">
        <v>101</v>
      </c>
      <c r="G12" s="36" t="s">
        <v>0</v>
      </c>
      <c r="H12" s="2">
        <v>22090</v>
      </c>
      <c r="I12" s="23">
        <v>19525.870159999999</v>
      </c>
      <c r="J12" s="23">
        <v>19525.870169999998</v>
      </c>
      <c r="K12" s="2">
        <f>20834+22090</f>
        <v>42924</v>
      </c>
      <c r="L12" s="2">
        <f>28908.029+19525.87</f>
        <v>48433.898999999998</v>
      </c>
      <c r="M12" s="2">
        <f>28908.029+19525.87</f>
        <v>48433.898999999998</v>
      </c>
      <c r="N12" s="2">
        <v>416667</v>
      </c>
    </row>
    <row r="13" ht="68.25" customHeight="1">
      <c r="A13" s="31" t="s">
        <v>7</v>
      </c>
      <c r="B13" s="9" t="s">
        <v>39</v>
      </c>
      <c r="C13" s="10">
        <v>44926</v>
      </c>
      <c r="D13" s="17">
        <v>44561</v>
      </c>
      <c r="E13" s="38">
        <v>0</v>
      </c>
      <c r="F13" s="11" t="s">
        <v>101</v>
      </c>
      <c r="G13" s="11" t="s">
        <v>101</v>
      </c>
      <c r="H13" s="23">
        <v>8333</v>
      </c>
      <c r="I13" s="2">
        <v>27663.102719999999</v>
      </c>
      <c r="J13" s="2">
        <v>27663.102719999999</v>
      </c>
      <c r="K13" s="2">
        <v>16666</v>
      </c>
      <c r="L13" s="2">
        <v>27663.102719999999</v>
      </c>
      <c r="M13" s="23">
        <v>27663.102719999999</v>
      </c>
      <c r="N13" s="2">
        <v>25000</v>
      </c>
    </row>
    <row r="14" ht="58.5" customHeight="1">
      <c r="A14" s="31" t="s">
        <v>8</v>
      </c>
      <c r="B14" s="9" t="s">
        <v>40</v>
      </c>
      <c r="C14" s="10">
        <v>44926</v>
      </c>
      <c r="D14" s="17">
        <v>44561</v>
      </c>
      <c r="E14" s="38">
        <v>0</v>
      </c>
      <c r="F14" s="2" t="s">
        <v>102</v>
      </c>
      <c r="G14" s="2" t="s">
        <v>103</v>
      </c>
      <c r="H14" s="23">
        <v>29167</v>
      </c>
      <c r="I14" s="2">
        <v>78617.686090000003</v>
      </c>
      <c r="J14" s="2">
        <v>78617.686090000003</v>
      </c>
      <c r="K14" s="2">
        <f>6209+29167</f>
        <v>35376</v>
      </c>
      <c r="L14" s="2">
        <v>78617.686090000003</v>
      </c>
      <c r="M14" s="23">
        <f>J14</f>
        <v>78617.686090000003</v>
      </c>
      <c r="N14" s="2">
        <v>64542</v>
      </c>
    </row>
    <row r="15" ht="48" customHeight="1">
      <c r="A15" s="12" t="s">
        <v>42</v>
      </c>
      <c r="B15" s="13" t="s">
        <v>41</v>
      </c>
      <c r="C15" s="14">
        <v>45291</v>
      </c>
      <c r="D15" s="23" t="s">
        <v>85</v>
      </c>
      <c r="E15" s="15">
        <v>0</v>
      </c>
      <c r="F15" s="15" t="s">
        <v>104</v>
      </c>
      <c r="G15" s="15" t="s">
        <v>105</v>
      </c>
      <c r="H15" s="5">
        <f>SUM(H16:H19)</f>
        <v>12712</v>
      </c>
      <c r="I15" s="5">
        <f>SUM(I16:I19)</f>
        <v>15939.677639999998</v>
      </c>
      <c r="J15" s="5">
        <f>SUM(J16:J19)</f>
        <v>15939.6541</v>
      </c>
      <c r="K15" s="5">
        <f>SUM(K16:K19)+32919+22492</f>
        <v>68123</v>
      </c>
      <c r="L15" s="5">
        <f>J15+53397.418</f>
        <v>69337.07209999999</v>
      </c>
      <c r="M15" s="5">
        <f>J15+53397.418</f>
        <v>69337.07209999999</v>
      </c>
      <c r="N15" s="5">
        <v>133109</v>
      </c>
    </row>
    <row r="16" ht="39" customHeight="1">
      <c r="A16" s="31" t="s">
        <v>13</v>
      </c>
      <c r="B16" s="9" t="s">
        <v>9</v>
      </c>
      <c r="C16" s="10">
        <v>44561</v>
      </c>
      <c r="D16" s="10">
        <v>44561</v>
      </c>
      <c r="E16" s="38">
        <v>0</v>
      </c>
      <c r="F16" s="2" t="s">
        <v>106</v>
      </c>
      <c r="G16" s="2" t="s">
        <v>107</v>
      </c>
      <c r="H16" s="23">
        <v>5286</v>
      </c>
      <c r="I16" s="2">
        <v>8813.4774699999998</v>
      </c>
      <c r="J16" s="2">
        <v>8813.4774699999998</v>
      </c>
      <c r="K16" s="2">
        <f>H16</f>
        <v>5286</v>
      </c>
      <c r="L16" s="2">
        <v>8813.4774699999998</v>
      </c>
      <c r="M16" s="2">
        <v>8813.4774699999998</v>
      </c>
      <c r="N16" s="2">
        <f>H16</f>
        <v>5286</v>
      </c>
    </row>
    <row r="17" ht="30" customHeight="1">
      <c r="A17" s="31" t="s">
        <v>14</v>
      </c>
      <c r="B17" s="9" t="s">
        <v>10</v>
      </c>
      <c r="C17" s="10">
        <v>44561</v>
      </c>
      <c r="D17" s="10">
        <v>44561</v>
      </c>
      <c r="E17" s="38">
        <v>0</v>
      </c>
      <c r="F17" s="2" t="s">
        <v>108</v>
      </c>
      <c r="G17" s="2" t="s">
        <v>109</v>
      </c>
      <c r="H17" s="23">
        <v>3634</v>
      </c>
      <c r="I17" s="2">
        <v>3378.7062999999998</v>
      </c>
      <c r="J17" s="2">
        <v>3378.6827600000001</v>
      </c>
      <c r="K17" s="2">
        <f>H17</f>
        <v>3634</v>
      </c>
      <c r="L17" s="2">
        <v>3378.7062999999998</v>
      </c>
      <c r="M17" s="2">
        <v>3378.6827600000001</v>
      </c>
      <c r="N17" s="2">
        <f>H17</f>
        <v>3634</v>
      </c>
    </row>
    <row r="18" ht="39" customHeight="1">
      <c r="A18" s="31" t="s">
        <v>15</v>
      </c>
      <c r="B18" s="9" t="s">
        <v>11</v>
      </c>
      <c r="C18" s="10">
        <v>44561</v>
      </c>
      <c r="D18" s="10">
        <v>44561</v>
      </c>
      <c r="E18" s="38">
        <v>0</v>
      </c>
      <c r="F18" s="2" t="s">
        <v>106</v>
      </c>
      <c r="G18" s="2" t="s">
        <v>111</v>
      </c>
      <c r="H18" s="23">
        <v>2893</v>
      </c>
      <c r="I18" s="2">
        <v>3016.7366400000001</v>
      </c>
      <c r="J18" s="2">
        <v>3016.7366400000001</v>
      </c>
      <c r="K18" s="2">
        <f>H18</f>
        <v>2893</v>
      </c>
      <c r="L18" s="2">
        <v>3016.7366400000001</v>
      </c>
      <c r="M18" s="2">
        <v>3016.7366400000001</v>
      </c>
      <c r="N18" s="2">
        <f>H18</f>
        <v>2893</v>
      </c>
    </row>
    <row r="19" ht="37.5" customHeight="1">
      <c r="A19" s="31" t="s">
        <v>16</v>
      </c>
      <c r="B19" s="9" t="s">
        <v>12</v>
      </c>
      <c r="C19" s="10">
        <v>44561</v>
      </c>
      <c r="D19" s="10">
        <v>44561</v>
      </c>
      <c r="E19" s="38">
        <v>0</v>
      </c>
      <c r="F19" s="2" t="s">
        <v>110</v>
      </c>
      <c r="G19" s="2" t="s">
        <v>112</v>
      </c>
      <c r="H19" s="23">
        <v>899</v>
      </c>
      <c r="I19" s="2">
        <v>730.75723000000005</v>
      </c>
      <c r="J19" s="2">
        <v>730.75723000000005</v>
      </c>
      <c r="K19" s="2">
        <f>H19</f>
        <v>899</v>
      </c>
      <c r="L19" s="2">
        <v>730.75723000000005</v>
      </c>
      <c r="M19" s="2">
        <v>730.75723000000005</v>
      </c>
      <c r="N19" s="2">
        <f>H19</f>
        <v>899</v>
      </c>
    </row>
    <row r="20" ht="57.75" customHeight="1">
      <c r="A20" s="17" t="s">
        <v>17</v>
      </c>
      <c r="B20" s="13" t="s">
        <v>23</v>
      </c>
      <c r="C20" s="14">
        <v>47483</v>
      </c>
      <c r="D20" s="23" t="s">
        <v>85</v>
      </c>
      <c r="E20" s="15">
        <v>0</v>
      </c>
      <c r="F20" s="15" t="s">
        <v>113</v>
      </c>
      <c r="G20" s="15" t="s">
        <v>114</v>
      </c>
      <c r="H20" s="3">
        <v>43362</v>
      </c>
      <c r="I20" s="5">
        <f>SUM(I21:I25)</f>
        <v>28980.406449999999</v>
      </c>
      <c r="J20" s="5">
        <f>SUM(J21:J25)</f>
        <v>28980.406449999999</v>
      </c>
      <c r="K20" s="25">
        <v>43362</v>
      </c>
      <c r="L20" s="5">
        <f>SUM(L21:L25)</f>
        <v>28980.406449999999</v>
      </c>
      <c r="M20" s="5">
        <f>SUM(M21:M25)</f>
        <v>28980.406449999999</v>
      </c>
      <c r="N20" s="5">
        <v>893154</v>
      </c>
    </row>
    <row r="21" ht="62.25" customHeight="1">
      <c r="A21" s="31" t="s">
        <v>26</v>
      </c>
      <c r="B21" s="9" t="s">
        <v>18</v>
      </c>
      <c r="C21" s="10">
        <v>44561</v>
      </c>
      <c r="D21" s="10">
        <v>44561</v>
      </c>
      <c r="E21" s="38">
        <v>0</v>
      </c>
      <c r="F21" s="45">
        <v>56362</v>
      </c>
      <c r="G21" s="2" t="s">
        <v>115</v>
      </c>
      <c r="H21" s="57">
        <v>43362</v>
      </c>
      <c r="I21" s="2">
        <v>20984.120370000001</v>
      </c>
      <c r="J21" s="2">
        <v>20984.120370000001</v>
      </c>
      <c r="K21" s="58">
        <f>H21</f>
        <v>43362</v>
      </c>
      <c r="L21" s="2">
        <v>20984.120370000001</v>
      </c>
      <c r="M21" s="2">
        <v>20984.120370000001</v>
      </c>
      <c r="N21" s="61">
        <f>K21</f>
        <v>43362</v>
      </c>
    </row>
    <row r="22" ht="51.75" customHeight="1">
      <c r="A22" s="31" t="s">
        <v>27</v>
      </c>
      <c r="B22" s="9" t="s">
        <v>19</v>
      </c>
      <c r="C22" s="10">
        <v>44561</v>
      </c>
      <c r="D22" s="10">
        <v>44561</v>
      </c>
      <c r="E22" s="38">
        <v>0</v>
      </c>
      <c r="F22" s="45"/>
      <c r="G22" s="2" t="s">
        <v>116</v>
      </c>
      <c r="H22" s="57"/>
      <c r="I22" s="2">
        <v>1021.76633</v>
      </c>
      <c r="J22" s="2">
        <v>1021.76633</v>
      </c>
      <c r="K22" s="59"/>
      <c r="L22" s="2">
        <v>1021.76633</v>
      </c>
      <c r="M22" s="2">
        <v>1021.76633</v>
      </c>
      <c r="N22" s="61"/>
    </row>
    <row r="23" ht="37.5" customHeight="1">
      <c r="A23" s="31" t="s">
        <v>28</v>
      </c>
      <c r="B23" s="9" t="s">
        <v>20</v>
      </c>
      <c r="C23" s="10">
        <v>44561</v>
      </c>
      <c r="D23" s="10">
        <v>44561</v>
      </c>
      <c r="E23" s="38">
        <v>0</v>
      </c>
      <c r="F23" s="45"/>
      <c r="G23" s="2" t="s">
        <v>117</v>
      </c>
      <c r="H23" s="34"/>
      <c r="I23" s="2">
        <v>2398.4893099999999</v>
      </c>
      <c r="J23" s="2">
        <v>2398.4893099999999</v>
      </c>
      <c r="K23" s="59"/>
      <c r="L23" s="2">
        <v>2398.4893099999999</v>
      </c>
      <c r="M23" s="2">
        <v>2398.4893099999999</v>
      </c>
      <c r="N23" s="61"/>
    </row>
    <row r="24" ht="39" customHeight="1">
      <c r="A24" s="31" t="s">
        <v>29</v>
      </c>
      <c r="B24" s="9" t="s">
        <v>21</v>
      </c>
      <c r="C24" s="10">
        <v>44561</v>
      </c>
      <c r="D24" s="10">
        <v>44561</v>
      </c>
      <c r="E24" s="38">
        <v>0</v>
      </c>
      <c r="F24" s="45"/>
      <c r="G24" s="2" t="s">
        <v>118</v>
      </c>
      <c r="H24" s="34"/>
      <c r="I24" s="2">
        <v>2844.3919999999998</v>
      </c>
      <c r="J24" s="2">
        <v>2844.3919999999998</v>
      </c>
      <c r="K24" s="59"/>
      <c r="L24" s="2">
        <v>2844.3919999999998</v>
      </c>
      <c r="M24" s="2">
        <v>2844.3919999999998</v>
      </c>
      <c r="N24" s="61"/>
    </row>
    <row r="25" ht="35.25" customHeight="1">
      <c r="A25" s="31" t="s">
        <v>30</v>
      </c>
      <c r="B25" s="9" t="s">
        <v>22</v>
      </c>
      <c r="C25" s="10">
        <v>44561</v>
      </c>
      <c r="D25" s="10">
        <v>44561</v>
      </c>
      <c r="E25" s="38">
        <v>0</v>
      </c>
      <c r="F25" s="45"/>
      <c r="G25" s="2">
        <v>116.68000000000001</v>
      </c>
      <c r="H25" s="34"/>
      <c r="I25" s="2">
        <v>1731.6384399999999</v>
      </c>
      <c r="J25" s="2">
        <v>1731.6384399999999</v>
      </c>
      <c r="K25" s="60"/>
      <c r="L25" s="26">
        <v>1731.6384399999999</v>
      </c>
      <c r="M25" s="26">
        <v>1731.6384399999999</v>
      </c>
      <c r="N25" s="61"/>
    </row>
    <row r="26" ht="75.950000000000003" customHeight="1">
      <c r="A26" s="12" t="s">
        <v>24</v>
      </c>
      <c r="B26" s="13" t="s">
        <v>25</v>
      </c>
      <c r="C26" s="14">
        <v>47118</v>
      </c>
      <c r="D26" s="12" t="s">
        <v>0</v>
      </c>
      <c r="E26" s="15">
        <v>0</v>
      </c>
      <c r="F26" s="15" t="s">
        <v>101</v>
      </c>
      <c r="G26" s="15">
        <v>0</v>
      </c>
      <c r="H26" s="3">
        <v>25000</v>
      </c>
      <c r="I26" s="3">
        <v>25785.291669999999</v>
      </c>
      <c r="J26" s="3">
        <v>25785.291669999999</v>
      </c>
      <c r="K26" s="5">
        <f>8333+25000</f>
        <v>33333</v>
      </c>
      <c r="L26" s="3">
        <v>54996.404670000004</v>
      </c>
      <c r="M26" s="5">
        <f>29211.113+25785.29167</f>
        <v>54996.404670000004</v>
      </c>
      <c r="N26" s="5">
        <v>433334</v>
      </c>
    </row>
    <row r="27" ht="86.099999999999994" customHeight="1">
      <c r="A27" s="12" t="s">
        <v>31</v>
      </c>
      <c r="B27" s="9" t="s">
        <v>55</v>
      </c>
      <c r="C27" s="14">
        <v>47483</v>
      </c>
      <c r="D27" s="12" t="s">
        <v>0</v>
      </c>
      <c r="E27" s="15">
        <v>0</v>
      </c>
      <c r="F27" s="15" t="s">
        <v>119</v>
      </c>
      <c r="G27" s="15">
        <v>0</v>
      </c>
      <c r="H27" s="3">
        <v>8333</v>
      </c>
      <c r="I27" s="5">
        <v>0</v>
      </c>
      <c r="J27" s="5" t="s">
        <v>88</v>
      </c>
      <c r="K27" s="5">
        <f>8333+8333</f>
        <v>16666</v>
      </c>
      <c r="L27" s="27">
        <v>0</v>
      </c>
      <c r="M27" s="3" t="s">
        <v>89</v>
      </c>
      <c r="N27" s="20">
        <v>83332</v>
      </c>
    </row>
    <row r="28" ht="107.09999999999999" customHeight="1">
      <c r="A28" s="12" t="s">
        <v>32</v>
      </c>
      <c r="B28" s="9" t="s">
        <v>56</v>
      </c>
      <c r="C28" s="14">
        <v>47483</v>
      </c>
      <c r="D28" s="12" t="s">
        <v>0</v>
      </c>
      <c r="E28" s="15">
        <v>0</v>
      </c>
      <c r="F28" s="15" t="s">
        <v>120</v>
      </c>
      <c r="G28" s="15" t="s">
        <v>121</v>
      </c>
      <c r="H28" s="3">
        <v>37500</v>
      </c>
      <c r="I28" s="3">
        <v>7474.4380000000092</v>
      </c>
      <c r="J28" s="3">
        <v>75179.990999999995</v>
      </c>
      <c r="K28" s="5">
        <f>5613+37500+37500</f>
        <v>80613</v>
      </c>
      <c r="L28" s="3">
        <f>80162.048+I28</f>
        <v>87636.486000000004</v>
      </c>
      <c r="M28" s="5">
        <f>15456.495+75179.991</f>
        <v>90636.48599999999</v>
      </c>
      <c r="N28" s="5">
        <v>379271</v>
      </c>
    </row>
    <row r="29" ht="48" customHeight="1">
      <c r="A29" s="47" t="s">
        <v>57</v>
      </c>
      <c r="B29" s="47"/>
      <c r="C29" s="47"/>
      <c r="D29" s="47"/>
      <c r="E29" s="47"/>
      <c r="F29" s="32"/>
      <c r="G29" s="32"/>
      <c r="H29" s="3">
        <f>H8+H11+H15+H12+H13+H14+H20+H26+H27+H28</f>
        <v>369492</v>
      </c>
      <c r="I29" s="3">
        <f>I8+I11+I15+I12+I13+I14+I20+I26+I27+I28</f>
        <v>353982.46034000005</v>
      </c>
      <c r="J29" s="3">
        <f>J8+J11+J15+J12+J13+J14+J20+J26+J28</f>
        <v>348759.21068999998</v>
      </c>
      <c r="K29" s="21"/>
      <c r="L29" s="21"/>
      <c r="M29" s="21"/>
      <c r="N29" s="21"/>
    </row>
    <row r="30" ht="101.09999999999999" customHeight="1">
      <c r="A30" s="12" t="s">
        <v>42</v>
      </c>
      <c r="B30" s="9" t="s">
        <v>35</v>
      </c>
      <c r="C30" s="14">
        <v>45291</v>
      </c>
      <c r="D30" s="33" t="s">
        <v>85</v>
      </c>
      <c r="E30" s="15">
        <v>0</v>
      </c>
      <c r="F30" s="15">
        <f>250+260+100+140+100+50+60+110+320+110</f>
        <v>1500</v>
      </c>
      <c r="G30" s="15">
        <f>244.4+254.38+86.9+155.01+92.7+57.9+60+104.67+319.22+113.76</f>
        <v>1488.9400000000001</v>
      </c>
      <c r="H30" s="3">
        <v>25423</v>
      </c>
      <c r="I30" s="3">
        <f>SUM(I31:I40)</f>
        <v>25149.428190000002</v>
      </c>
      <c r="J30" s="3">
        <f>SUM(J31:J40)</f>
        <v>25149.428190000002</v>
      </c>
      <c r="K30" s="3">
        <f>10169+25423+25423</f>
        <v>61015</v>
      </c>
      <c r="L30" s="3">
        <v>60654.51532666666</v>
      </c>
      <c r="M30" s="3">
        <v>60654.517189999984</v>
      </c>
      <c r="N30" s="3">
        <v>213559</v>
      </c>
    </row>
    <row r="31" ht="38.25" customHeight="1">
      <c r="A31" s="31" t="s">
        <v>71</v>
      </c>
      <c r="B31" s="9" t="s">
        <v>62</v>
      </c>
      <c r="C31" s="10">
        <v>44561</v>
      </c>
      <c r="D31" s="10">
        <v>44561</v>
      </c>
      <c r="E31" s="11">
        <v>0</v>
      </c>
      <c r="F31" s="2" t="s">
        <v>122</v>
      </c>
      <c r="G31" s="2" t="s">
        <v>135</v>
      </c>
      <c r="H31" s="31">
        <v>2260</v>
      </c>
      <c r="I31" s="2">
        <v>4551.8124900000003</v>
      </c>
      <c r="J31" s="2">
        <v>4551.8124900000003</v>
      </c>
      <c r="K31" s="28">
        <v>2260</v>
      </c>
      <c r="L31" s="2">
        <v>4551.8124900000003</v>
      </c>
      <c r="M31" s="18">
        <v>4551.8124900000003</v>
      </c>
      <c r="N31" s="24">
        <v>4717</v>
      </c>
    </row>
    <row r="32" ht="45" customHeight="1">
      <c r="A32" s="31" t="s">
        <v>72</v>
      </c>
      <c r="B32" s="9" t="s">
        <v>63</v>
      </c>
      <c r="C32" s="10">
        <v>44561</v>
      </c>
      <c r="D32" s="10">
        <v>44561</v>
      </c>
      <c r="E32" s="11">
        <v>0</v>
      </c>
      <c r="F32" s="2" t="s">
        <v>123</v>
      </c>
      <c r="G32" s="2" t="s">
        <v>136</v>
      </c>
      <c r="H32" s="31">
        <v>1877</v>
      </c>
      <c r="I32" s="2">
        <v>4711.4298500000004</v>
      </c>
      <c r="J32" s="2">
        <v>4711.4298500000004</v>
      </c>
      <c r="K32" s="28">
        <v>1877</v>
      </c>
      <c r="L32" s="2">
        <v>4711.4298500000004</v>
      </c>
      <c r="M32" s="18">
        <v>4711.4298500000004</v>
      </c>
      <c r="N32" s="24">
        <v>3882</v>
      </c>
    </row>
    <row r="33" ht="45" customHeight="1">
      <c r="A33" s="31" t="s">
        <v>73</v>
      </c>
      <c r="B33" s="9" t="s">
        <v>64</v>
      </c>
      <c r="C33" s="10">
        <v>44561</v>
      </c>
      <c r="D33" s="10">
        <v>44561</v>
      </c>
      <c r="E33" s="11">
        <v>0</v>
      </c>
      <c r="F33" s="2" t="s">
        <v>124</v>
      </c>
      <c r="G33" s="2" t="s">
        <v>134</v>
      </c>
      <c r="H33" s="31">
        <v>1458</v>
      </c>
      <c r="I33" s="2">
        <v>1255.5447099999999</v>
      </c>
      <c r="J33" s="2">
        <v>1255.5447099999999</v>
      </c>
      <c r="K33" s="28">
        <v>1458</v>
      </c>
      <c r="L33" s="2">
        <v>1255.5447099999999</v>
      </c>
      <c r="M33" s="18">
        <v>1255.5447099999999</v>
      </c>
      <c r="N33" s="24">
        <v>1458</v>
      </c>
    </row>
    <row r="34" ht="45" customHeight="1">
      <c r="A34" s="31" t="s">
        <v>74</v>
      </c>
      <c r="B34" s="9" t="s">
        <v>65</v>
      </c>
      <c r="C34" s="10">
        <v>44561</v>
      </c>
      <c r="D34" s="10">
        <v>44561</v>
      </c>
      <c r="E34" s="11">
        <v>0</v>
      </c>
      <c r="F34" s="2" t="s">
        <v>125</v>
      </c>
      <c r="G34" s="2" t="s">
        <v>130</v>
      </c>
      <c r="H34" s="31">
        <v>2068</v>
      </c>
      <c r="I34" s="2">
        <v>3443.5136400000001</v>
      </c>
      <c r="J34" s="2">
        <v>3443.5136400000001</v>
      </c>
      <c r="K34" s="28">
        <v>2068</v>
      </c>
      <c r="L34" s="2">
        <v>3443.5136400000001</v>
      </c>
      <c r="M34" s="18">
        <v>3443.5136400000001</v>
      </c>
      <c r="N34" s="24">
        <v>2068</v>
      </c>
    </row>
    <row r="35" ht="45" customHeight="1">
      <c r="A35" s="31" t="s">
        <v>75</v>
      </c>
      <c r="B35" s="9" t="s">
        <v>66</v>
      </c>
      <c r="C35" s="10">
        <v>44561</v>
      </c>
      <c r="D35" s="10">
        <v>44561</v>
      </c>
      <c r="E35" s="11">
        <v>0</v>
      </c>
      <c r="F35" s="2" t="s">
        <v>124</v>
      </c>
      <c r="G35" s="2" t="s">
        <v>137</v>
      </c>
      <c r="H35" s="31">
        <v>1224</v>
      </c>
      <c r="I35" s="2">
        <v>1281.9396400000001</v>
      </c>
      <c r="J35" s="2">
        <v>1281.9396400000001</v>
      </c>
      <c r="K35" s="28">
        <v>1224</v>
      </c>
      <c r="L35" s="2">
        <v>1281.9396400000001</v>
      </c>
      <c r="M35" s="18">
        <v>1281.9396400000001</v>
      </c>
      <c r="N35" s="24">
        <v>1224</v>
      </c>
    </row>
    <row r="36" ht="45" customHeight="1">
      <c r="A36" s="31" t="s">
        <v>76</v>
      </c>
      <c r="B36" s="9" t="s">
        <v>67</v>
      </c>
      <c r="C36" s="10">
        <v>44561</v>
      </c>
      <c r="D36" s="10">
        <v>44561</v>
      </c>
      <c r="E36" s="11">
        <v>0</v>
      </c>
      <c r="F36" s="2" t="s">
        <v>126</v>
      </c>
      <c r="G36" s="2" t="s">
        <v>138</v>
      </c>
      <c r="H36" s="31">
        <v>602</v>
      </c>
      <c r="I36" s="2">
        <v>1097.2390399999999</v>
      </c>
      <c r="J36" s="2">
        <v>1097.2390399999999</v>
      </c>
      <c r="K36" s="28">
        <v>602</v>
      </c>
      <c r="L36" s="2">
        <v>1097.2390399999999</v>
      </c>
      <c r="M36" s="18">
        <v>1097.2390399999999</v>
      </c>
      <c r="N36" s="24">
        <v>602</v>
      </c>
    </row>
    <row r="37" ht="45" customHeight="1">
      <c r="A37" s="31" t="s">
        <v>77</v>
      </c>
      <c r="B37" s="9" t="s">
        <v>68</v>
      </c>
      <c r="C37" s="10">
        <v>44561</v>
      </c>
      <c r="D37" s="10">
        <v>44561</v>
      </c>
      <c r="E37" s="11">
        <v>0</v>
      </c>
      <c r="F37" s="2" t="s">
        <v>127</v>
      </c>
      <c r="G37" s="2" t="s">
        <v>139</v>
      </c>
      <c r="H37" s="31">
        <v>793</v>
      </c>
      <c r="I37" s="2">
        <v>1273.11563</v>
      </c>
      <c r="J37" s="2">
        <v>1273.11563</v>
      </c>
      <c r="K37" s="28">
        <v>793</v>
      </c>
      <c r="L37" s="2">
        <v>1273.11563</v>
      </c>
      <c r="M37" s="18">
        <v>1273.11563</v>
      </c>
      <c r="N37" s="24">
        <v>793</v>
      </c>
    </row>
    <row r="38" ht="45" customHeight="1">
      <c r="A38" s="31" t="s">
        <v>78</v>
      </c>
      <c r="B38" s="9" t="s">
        <v>69</v>
      </c>
      <c r="C38" s="10">
        <v>44561</v>
      </c>
      <c r="D38" s="10">
        <v>44561</v>
      </c>
      <c r="E38" s="11">
        <v>0</v>
      </c>
      <c r="F38" s="2" t="s">
        <v>128</v>
      </c>
      <c r="G38" s="2" t="s">
        <v>131</v>
      </c>
      <c r="H38" s="31">
        <v>1372</v>
      </c>
      <c r="I38" s="2">
        <v>1326.2316000000001</v>
      </c>
      <c r="J38" s="2">
        <v>1326.2316000000001</v>
      </c>
      <c r="K38" s="28">
        <v>1372</v>
      </c>
      <c r="L38" s="2">
        <v>1326.2316000000001</v>
      </c>
      <c r="M38" s="18">
        <v>1326.2316000000001</v>
      </c>
      <c r="N38" s="24">
        <v>1372</v>
      </c>
    </row>
    <row r="39" ht="45" customHeight="1">
      <c r="A39" s="31" t="s">
        <v>79</v>
      </c>
      <c r="B39" s="9" t="s">
        <v>70</v>
      </c>
      <c r="C39" s="10">
        <v>44561</v>
      </c>
      <c r="D39" s="10">
        <v>44561</v>
      </c>
      <c r="E39" s="11">
        <v>0</v>
      </c>
      <c r="F39" s="2" t="s">
        <v>129</v>
      </c>
      <c r="G39" s="2" t="s">
        <v>132</v>
      </c>
      <c r="H39" s="31">
        <v>3901</v>
      </c>
      <c r="I39" s="2">
        <v>4895.0568499999999</v>
      </c>
      <c r="J39" s="2">
        <v>4895.0568499999999</v>
      </c>
      <c r="K39" s="28">
        <v>3901</v>
      </c>
      <c r="L39" s="2">
        <v>4895.0568499999999</v>
      </c>
      <c r="M39" s="18">
        <v>4895.0568499999999</v>
      </c>
      <c r="N39" s="24">
        <v>3901</v>
      </c>
    </row>
    <row r="40" ht="45" customHeight="1">
      <c r="A40" s="31" t="s">
        <v>80</v>
      </c>
      <c r="B40" s="9" t="s">
        <v>81</v>
      </c>
      <c r="C40" s="10">
        <v>44561</v>
      </c>
      <c r="D40" s="10">
        <v>44561</v>
      </c>
      <c r="E40" s="11">
        <v>0</v>
      </c>
      <c r="F40" s="2" t="s">
        <v>128</v>
      </c>
      <c r="G40" s="2" t="s">
        <v>133</v>
      </c>
      <c r="H40" s="31">
        <v>1243</v>
      </c>
      <c r="I40" s="2">
        <v>1313.54474</v>
      </c>
      <c r="J40" s="2">
        <v>1313.54474</v>
      </c>
      <c r="K40" s="28">
        <v>1243</v>
      </c>
      <c r="L40" s="2">
        <v>1313.54474</v>
      </c>
      <c r="M40" s="18">
        <v>1313.54474</v>
      </c>
      <c r="N40" s="24">
        <v>1243</v>
      </c>
    </row>
    <row r="41" ht="36" customHeight="1">
      <c r="A41" s="50" t="s">
        <v>58</v>
      </c>
      <c r="B41" s="50"/>
      <c r="C41" s="50"/>
      <c r="D41" s="50"/>
      <c r="E41" s="50"/>
      <c r="F41" s="32"/>
      <c r="G41" s="32"/>
      <c r="H41" s="3">
        <f>H30</f>
        <v>25423</v>
      </c>
      <c r="I41" s="3">
        <f>I30</f>
        <v>25149.428190000002</v>
      </c>
      <c r="J41" s="3">
        <f>J30</f>
        <v>25149.428190000002</v>
      </c>
      <c r="K41" s="21"/>
      <c r="L41" s="21"/>
      <c r="M41" s="21"/>
      <c r="N41" s="21"/>
    </row>
    <row r="42" ht="35.450000000000003" customHeight="1">
      <c r="A42" s="51" t="s">
        <v>59</v>
      </c>
      <c r="B42" s="51"/>
      <c r="C42" s="51"/>
      <c r="D42" s="51"/>
      <c r="E42" s="51"/>
      <c r="F42" s="32"/>
      <c r="G42" s="32"/>
      <c r="H42" s="3">
        <f>H41+H29</f>
        <v>394915</v>
      </c>
      <c r="I42" s="3">
        <f>I41+I29</f>
        <v>379131.88853000005</v>
      </c>
      <c r="J42" s="3">
        <f>J41+J29</f>
        <v>373908.63887999998</v>
      </c>
      <c r="K42" s="21"/>
      <c r="L42" s="21"/>
      <c r="M42" s="21"/>
      <c r="N42" s="21"/>
    </row>
    <row r="43" ht="12.75" customHeight="1">
      <c r="A43" s="46" t="s">
        <v>92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ht="30.75" customHeight="1">
      <c r="A44" s="46" t="s">
        <v>94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  <row r="45" ht="31.5" customHeight="1">
      <c r="A45" s="46" t="s">
        <v>93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  <row r="46">
      <c r="A46" s="46" t="s">
        <v>143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ht="19.5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</row>
    <row r="48" ht="36.75" customHeight="1">
      <c r="A48" s="65" t="s">
        <v>142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ht="36" customHeight="1">
      <c r="A49" s="65" t="s">
        <v>82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ht="30" customHeight="1">
      <c r="A50" s="65" t="s">
        <v>83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ht="15.75">
      <c r="A51" s="39"/>
      <c r="B51" s="40"/>
      <c r="C51" s="39"/>
      <c r="D51" s="39"/>
      <c r="E51" s="39"/>
      <c r="F51" s="39"/>
      <c r="G51" s="39"/>
      <c r="H51" s="39"/>
      <c r="I51" s="39"/>
      <c r="J51" s="41"/>
      <c r="K51" s="39"/>
      <c r="L51" s="42"/>
      <c r="M51" s="39"/>
      <c r="N51" s="39"/>
    </row>
    <row r="52" ht="30" customHeight="1">
      <c r="A52" s="43"/>
      <c r="B52" s="64" t="s">
        <v>145</v>
      </c>
      <c r="C52" s="64"/>
      <c r="D52" s="64"/>
      <c r="E52" s="64"/>
      <c r="F52" s="64"/>
      <c r="G52" s="64"/>
      <c r="H52" s="64"/>
      <c r="I52" s="64"/>
      <c r="J52" s="64"/>
      <c r="K52" s="64"/>
      <c r="L52" s="44"/>
      <c r="M52" s="43"/>
      <c r="N52" s="43"/>
    </row>
    <row r="53" ht="25.5" customHeight="1">
      <c r="A53" s="48" t="s">
        <v>60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9"/>
      <c r="M53" s="49"/>
      <c r="N53" s="49"/>
    </row>
    <row r="54" ht="17.25" customHeight="1">
      <c r="A54" s="48" t="s">
        <v>61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9"/>
      <c r="M54" s="49"/>
      <c r="N54" s="49"/>
    </row>
  </sheetData>
  <mergeCells count="32">
    <mergeCell ref="B52:K52"/>
    <mergeCell ref="A48:N48"/>
    <mergeCell ref="A49:N49"/>
    <mergeCell ref="A50:N50"/>
    <mergeCell ref="A46:N47"/>
    <mergeCell ref="A6:A7"/>
    <mergeCell ref="B6:B7"/>
    <mergeCell ref="C6:D6"/>
    <mergeCell ref="H6:J6"/>
    <mergeCell ref="K6:M6"/>
    <mergeCell ref="F6:G6"/>
    <mergeCell ref="A53:N53"/>
    <mergeCell ref="A54:N54"/>
    <mergeCell ref="A41:E41"/>
    <mergeCell ref="A42:E42"/>
    <mergeCell ref="A1:N1"/>
    <mergeCell ref="A2:N2"/>
    <mergeCell ref="A3:N3"/>
    <mergeCell ref="A4:N4"/>
    <mergeCell ref="A5:N5"/>
    <mergeCell ref="H21:H22"/>
    <mergeCell ref="K21:K22"/>
    <mergeCell ref="K23:K25"/>
    <mergeCell ref="N21:N22"/>
    <mergeCell ref="N23:N25"/>
    <mergeCell ref="N6:N7"/>
    <mergeCell ref="E6:E7"/>
    <mergeCell ref="F21:F25"/>
    <mergeCell ref="A44:N44"/>
    <mergeCell ref="A45:N45"/>
    <mergeCell ref="A29:E29"/>
    <mergeCell ref="A43:N43"/>
  </mergeCells>
  <pageMargins left="0.59055118110236238" right="0.59055118110236238" top="0.78740157480314954" bottom="0.78740157480314954" header="0.31496062992125984" footer="0.31496062992125984"/>
  <pageSetup paperSize="9" scale="7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Хохрякова Анастасия Валерьевна</dc:creator>
  <cp:lastModifiedBy>Федорова Яна Николаевна</cp:lastModifiedBy>
  <cp:lastPrinted>2022-06-09T10:55:29Z</cp:lastPrinted>
  <dcterms:created xsi:type="dcterms:W3CDTF">2022-03-23T04:58:48Z</dcterms:created>
  <dcterms:modified xsi:type="dcterms:W3CDTF">2022-06-09T10:55:54Z</dcterms:modified>
</cp:coreProperties>
</file>