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7425" windowHeight="2820" tabRatio="933"/>
  </bookViews>
  <sheets>
    <sheet name="СВОД" sheetId="10" r:id="rId1"/>
    <sheet name="Дошкольное" sheetId="1" r:id="rId2"/>
    <sheet name="Общее" sheetId="5" r:id="rId3"/>
    <sheet name="Профессиональное" sheetId="2" state="hidden" r:id="rId4"/>
    <sheet name="Высшее" sheetId="3" state="hidden" r:id="rId5"/>
    <sheet name="Дополнительное" sheetId="6" r:id="rId6"/>
    <sheet name="Дополнительное (взрослых)" sheetId="7" state="hidden" r:id="rId7"/>
    <sheet name="Профессиональное обучение" sheetId="8" state="hidden" r:id="rId8"/>
    <sheet name="Дополнительная информация" sheetId="9" r:id="rId9"/>
  </sheets>
  <definedNames>
    <definedName name="OLE_LINK1" localSheetId="8">'Дополнительная информация'!$B$18</definedName>
    <definedName name="_xlnm.Print_Area" localSheetId="8">'Дополнительная информация'!$A$1:$E$106</definedName>
    <definedName name="_xlnm.Print_Area" localSheetId="5">Дополнительное!$A$1:$F$118</definedName>
    <definedName name="_xlnm.Print_Area" localSheetId="1">Дошкольное!$A$1:$E$272</definedName>
    <definedName name="_xlnm.Print_Area" localSheetId="2">Общее!$A$1:$E$474</definedName>
  </definedNames>
  <calcPr calcId="124519"/>
</workbook>
</file>

<file path=xl/calcChain.xml><?xml version="1.0" encoding="utf-8"?>
<calcChain xmlns="http://schemas.openxmlformats.org/spreadsheetml/2006/main">
  <c r="E264" i="5"/>
  <c r="E265" i="1" l="1"/>
  <c r="F237" i="10" l="1"/>
  <c r="E237"/>
  <c r="D237"/>
  <c r="F236"/>
  <c r="E236"/>
  <c r="D236"/>
  <c r="F233"/>
  <c r="E233"/>
  <c r="D233"/>
  <c r="F232"/>
  <c r="E232"/>
  <c r="D232"/>
  <c r="F79" i="6" l="1"/>
  <c r="F74"/>
  <c r="F71" l="1"/>
  <c r="F59"/>
  <c r="F58"/>
  <c r="F57"/>
  <c r="F53"/>
  <c r="F230" i="10"/>
  <c r="E230"/>
  <c r="D230"/>
  <c r="E10" i="5"/>
  <c r="E127" i="1" l="1"/>
  <c r="E81"/>
  <c r="E121" i="5" l="1"/>
  <c r="E100" i="9" l="1"/>
  <c r="E99" l="1"/>
  <c r="E86"/>
  <c r="E85"/>
  <c r="F113" i="6"/>
  <c r="F112"/>
  <c r="F111"/>
  <c r="F110"/>
  <c r="F48"/>
  <c r="F30"/>
  <c r="E286" i="5" l="1"/>
  <c r="F243" i="10" s="1"/>
  <c r="E285" i="5"/>
  <c r="F242" i="10" s="1"/>
  <c r="E243"/>
  <c r="E242"/>
  <c r="D243"/>
  <c r="D242"/>
  <c r="F240"/>
  <c r="F239"/>
  <c r="E240"/>
  <c r="E239"/>
  <c r="D240"/>
  <c r="D239"/>
  <c r="E106" i="5"/>
  <c r="E105"/>
  <c r="E238" i="1"/>
  <c r="E237"/>
  <c r="E219"/>
  <c r="E175"/>
  <c r="E174"/>
  <c r="E166"/>
  <c r="E165"/>
  <c r="E148"/>
  <c r="E147"/>
  <c r="E145"/>
  <c r="E144"/>
  <c r="E130"/>
  <c r="E123"/>
  <c r="E122"/>
  <c r="E120"/>
  <c r="E119"/>
  <c r="E117"/>
  <c r="E116"/>
  <c r="E111"/>
  <c r="E108"/>
  <c r="E93"/>
  <c r="E92"/>
  <c r="E90"/>
  <c r="E89"/>
  <c r="E104"/>
  <c r="E101"/>
  <c r="E95"/>
  <c r="E98"/>
  <c r="E12"/>
  <c r="E11"/>
  <c r="E91" l="1"/>
  <c r="E88"/>
  <c r="F755" i="10"/>
  <c r="F754"/>
  <c r="F753"/>
  <c r="F752"/>
  <c r="F751"/>
  <c r="F750"/>
  <c r="F748"/>
  <c r="F743"/>
  <c r="F742"/>
  <c r="F722"/>
  <c r="F721"/>
  <c r="F719"/>
  <c r="F718"/>
  <c r="F715"/>
  <c r="F714"/>
  <c r="F712"/>
  <c r="F711"/>
  <c r="F702"/>
  <c r="E123" i="9"/>
  <c r="E119"/>
  <c r="E115"/>
  <c r="E94"/>
  <c r="E81"/>
  <c r="E54"/>
  <c r="E53"/>
  <c r="E52"/>
  <c r="E51"/>
  <c r="E50"/>
  <c r="E17"/>
  <c r="E16"/>
  <c r="E15"/>
  <c r="F674" i="10"/>
  <c r="F673"/>
  <c r="F672"/>
  <c r="F671"/>
  <c r="F670"/>
  <c r="G57" i="8"/>
  <c r="G52"/>
  <c r="G51"/>
  <c r="G38"/>
  <c r="G33"/>
  <c r="F682" i="10" s="1"/>
  <c r="G29" i="8"/>
  <c r="G25"/>
  <c r="G21"/>
  <c r="F676" i="10" s="1"/>
  <c r="G17" i="8"/>
  <c r="G10"/>
  <c r="F668" i="10" s="1"/>
  <c r="G74" i="7"/>
  <c r="G68"/>
  <c r="G67"/>
  <c r="G62"/>
  <c r="G58"/>
  <c r="G50"/>
  <c r="G49"/>
  <c r="G48"/>
  <c r="G42"/>
  <c r="G41"/>
  <c r="G37"/>
  <c r="G32"/>
  <c r="G31"/>
  <c r="G26"/>
  <c r="F640" i="10" s="1"/>
  <c r="G22" i="7"/>
  <c r="F638" i="10" s="1"/>
  <c r="G14" i="7"/>
  <c r="G13" s="1"/>
  <c r="F637" i="10" s="1"/>
  <c r="G10" i="7"/>
  <c r="F604" i="10"/>
  <c r="F105" i="6"/>
  <c r="F627" i="10" s="1"/>
  <c r="F102" i="6"/>
  <c r="F626" i="10" s="1"/>
  <c r="F99" i="6"/>
  <c r="F625" i="10" s="1"/>
  <c r="F96" i="6"/>
  <c r="F624" i="10" s="1"/>
  <c r="F92" i="6"/>
  <c r="F622" i="10" s="1"/>
  <c r="F88" i="6"/>
  <c r="F620" i="10" s="1"/>
  <c r="F85" i="6"/>
  <c r="F619" i="10" s="1"/>
  <c r="F73" i="6"/>
  <c r="F617" i="10" s="1"/>
  <c r="F72" i="6"/>
  <c r="F616" i="10" s="1"/>
  <c r="F615"/>
  <c r="F66" i="6"/>
  <c r="F613" i="10" s="1"/>
  <c r="F65" i="6"/>
  <c r="F612" i="10" s="1"/>
  <c r="F610"/>
  <c r="F609"/>
  <c r="F608"/>
  <c r="F606"/>
  <c r="F29" i="6"/>
  <c r="F600" i="10" s="1"/>
  <c r="F28" i="6"/>
  <c r="F599" i="10" s="1"/>
  <c r="F19" i="6"/>
  <c r="F590" i="10" s="1"/>
  <c r="F569"/>
  <c r="F568"/>
  <c r="F566"/>
  <c r="F565"/>
  <c r="F559"/>
  <c r="F558"/>
  <c r="F556"/>
  <c r="F555"/>
  <c r="F552"/>
  <c r="F551"/>
  <c r="F548"/>
  <c r="F547"/>
  <c r="F545"/>
  <c r="F544"/>
  <c r="F540"/>
  <c r="F539"/>
  <c r="F536"/>
  <c r="F535"/>
  <c r="F533"/>
  <c r="F532"/>
  <c r="F529"/>
  <c r="F528"/>
  <c r="F526"/>
  <c r="F525"/>
  <c r="F523"/>
  <c r="F522"/>
  <c r="F520"/>
  <c r="F519"/>
  <c r="F516"/>
  <c r="F515"/>
  <c r="F513"/>
  <c r="F512"/>
  <c r="F507"/>
  <c r="F506"/>
  <c r="F505"/>
  <c r="F503"/>
  <c r="F502"/>
  <c r="F500"/>
  <c r="F499"/>
  <c r="F497"/>
  <c r="F496"/>
  <c r="F494"/>
  <c r="F493"/>
  <c r="F489"/>
  <c r="F488"/>
  <c r="F486"/>
  <c r="F485"/>
  <c r="F483"/>
  <c r="F482"/>
  <c r="F479"/>
  <c r="F478"/>
  <c r="F475"/>
  <c r="F470"/>
  <c r="F469"/>
  <c r="F464"/>
  <c r="G231" i="3"/>
  <c r="F579" i="10" s="1"/>
  <c r="G212" i="3"/>
  <c r="F572" i="10" s="1"/>
  <c r="G25" i="3"/>
  <c r="G22"/>
  <c r="F472" i="10" s="1"/>
  <c r="G19" i="3"/>
  <c r="G13"/>
  <c r="F465" i="10" s="1"/>
  <c r="G235" i="3"/>
  <c r="F583" i="10" s="1"/>
  <c r="G234" i="3"/>
  <c r="F582" i="10" s="1"/>
  <c r="G232" i="3"/>
  <c r="F580" i="10" s="1"/>
  <c r="G216" i="3"/>
  <c r="F576" i="10" s="1"/>
  <c r="G215" i="3"/>
  <c r="F575" i="10" s="1"/>
  <c r="G213" i="3"/>
  <c r="F573" i="10" s="1"/>
  <c r="G195" i="3"/>
  <c r="G192"/>
  <c r="G158"/>
  <c r="G101"/>
  <c r="G98"/>
  <c r="G26"/>
  <c r="F476" i="10" s="1"/>
  <c r="G23" i="3"/>
  <c r="F473" i="10" s="1"/>
  <c r="G20" i="3"/>
  <c r="G426" i="2"/>
  <c r="F439" i="10" s="1"/>
  <c r="F426" i="2"/>
  <c r="E439" i="10" s="1"/>
  <c r="E426" i="2"/>
  <c r="D439" i="10" s="1"/>
  <c r="G321" i="2"/>
  <c r="F404" i="10" s="1"/>
  <c r="F321" i="2"/>
  <c r="E404" i="10" s="1"/>
  <c r="E321" i="2"/>
  <c r="D404" i="10" s="1"/>
  <c r="G318" i="2"/>
  <c r="F403" i="10" s="1"/>
  <c r="F318" i="2"/>
  <c r="E403" i="10" s="1"/>
  <c r="E318" i="2"/>
  <c r="D403" i="10" s="1"/>
  <c r="G297" i="2"/>
  <c r="F394" i="10" s="1"/>
  <c r="F297" i="2"/>
  <c r="E394" i="10" s="1"/>
  <c r="E297" i="2"/>
  <c r="D394" i="10" s="1"/>
  <c r="G294" i="2"/>
  <c r="F393" i="10" s="1"/>
  <c r="F294" i="2"/>
  <c r="E393" i="10" s="1"/>
  <c r="E294" i="2"/>
  <c r="D393" i="10" s="1"/>
  <c r="F391"/>
  <c r="E391"/>
  <c r="D391"/>
  <c r="F390"/>
  <c r="E390"/>
  <c r="D390"/>
  <c r="F389"/>
  <c r="E389"/>
  <c r="D389"/>
  <c r="F458"/>
  <c r="F452"/>
  <c r="F449"/>
  <c r="F448"/>
  <c r="F434"/>
  <c r="F433"/>
  <c r="F429"/>
  <c r="F428"/>
  <c r="F398"/>
  <c r="F397"/>
  <c r="F387"/>
  <c r="F386"/>
  <c r="F384"/>
  <c r="F383"/>
  <c r="F381"/>
  <c r="F380"/>
  <c r="F377"/>
  <c r="F376"/>
  <c r="F373"/>
  <c r="F371"/>
  <c r="F370"/>
  <c r="F368"/>
  <c r="F367"/>
  <c r="F361"/>
  <c r="F360"/>
  <c r="F358"/>
  <c r="F349"/>
  <c r="E349"/>
  <c r="F350"/>
  <c r="F336"/>
  <c r="F335"/>
  <c r="E354"/>
  <c r="G182" i="2"/>
  <c r="F354" i="10" s="1"/>
  <c r="F182" i="2"/>
  <c r="E182"/>
  <c r="D354" i="10" s="1"/>
  <c r="F352"/>
  <c r="E352"/>
  <c r="D352"/>
  <c r="F351"/>
  <c r="E351"/>
  <c r="D351"/>
  <c r="G179" i="2"/>
  <c r="F353" i="10" s="1"/>
  <c r="F179" i="2"/>
  <c r="E353" i="10" s="1"/>
  <c r="E179" i="2"/>
  <c r="D353" i="10" s="1"/>
  <c r="G17" i="2"/>
  <c r="F299" i="10" s="1"/>
  <c r="F17" i="2"/>
  <c r="E299" i="10" s="1"/>
  <c r="E17" i="2"/>
  <c r="D299" i="10" s="1"/>
  <c r="F298"/>
  <c r="F297"/>
  <c r="G484" i="2"/>
  <c r="F461" i="10" s="1"/>
  <c r="G475" i="2"/>
  <c r="G442"/>
  <c r="F447" i="10" s="1"/>
  <c r="G418" i="2"/>
  <c r="F437" i="10" s="1"/>
  <c r="G334" i="2"/>
  <c r="F411" i="10" s="1"/>
  <c r="G234" i="2"/>
  <c r="G110"/>
  <c r="F332" i="10" s="1"/>
  <c r="G113" i="2"/>
  <c r="G135"/>
  <c r="F342" i="10" s="1"/>
  <c r="G136" i="2"/>
  <c r="F343" i="10" s="1"/>
  <c r="G483" i="2"/>
  <c r="F460" i="10" s="1"/>
  <c r="G474" i="2"/>
  <c r="F457" i="10" s="1"/>
  <c r="G466" i="2"/>
  <c r="F455" i="10" s="1"/>
  <c r="G465" i="2"/>
  <c r="F454" i="10" s="1"/>
  <c r="G457" i="2"/>
  <c r="G456"/>
  <c r="F451" i="10" s="1"/>
  <c r="G441" i="2"/>
  <c r="F446" i="10" s="1"/>
  <c r="G433" i="2"/>
  <c r="F444" i="10" s="1"/>
  <c r="G432" i="2"/>
  <c r="F443" i="10" s="1"/>
  <c r="G419" i="2"/>
  <c r="F438" i="10" s="1"/>
  <c r="G397" i="2"/>
  <c r="F431" i="10" s="1"/>
  <c r="G380" i="2"/>
  <c r="F426" i="10" s="1"/>
  <c r="G379" i="2"/>
  <c r="F425" i="10" s="1"/>
  <c r="G370" i="2"/>
  <c r="F422" i="10" s="1"/>
  <c r="G369" i="2"/>
  <c r="F421" i="10" s="1"/>
  <c r="G355" i="2"/>
  <c r="F419" i="10" s="1"/>
  <c r="G354" i="2"/>
  <c r="F418" i="10" s="1"/>
  <c r="G344" i="2"/>
  <c r="F414" i="10" s="1"/>
  <c r="G343" i="2"/>
  <c r="F413" i="10" s="1"/>
  <c r="G335" i="2"/>
  <c r="F412" i="10" s="1"/>
  <c r="G329" i="2"/>
  <c r="F409" i="10" s="1"/>
  <c r="G326" i="2"/>
  <c r="F408" i="10" s="1"/>
  <c r="G314" i="2"/>
  <c r="G311"/>
  <c r="G243"/>
  <c r="G235"/>
  <c r="F374" i="10" s="1"/>
  <c r="G206" i="2"/>
  <c r="F364" i="10" s="1"/>
  <c r="G205" i="2"/>
  <c r="F363" i="10" s="1"/>
  <c r="G188" i="2"/>
  <c r="G187"/>
  <c r="F357" i="10" s="1"/>
  <c r="G150" i="2"/>
  <c r="F348" i="10" s="1"/>
  <c r="G139" i="2"/>
  <c r="F346" i="10" s="1"/>
  <c r="G138" i="2"/>
  <c r="F345" i="10" s="1"/>
  <c r="G129" i="2"/>
  <c r="F339" i="10" s="1"/>
  <c r="G128" i="2"/>
  <c r="F338" i="10" s="1"/>
  <c r="G114" i="2"/>
  <c r="G111"/>
  <c r="F333" i="10" s="1"/>
  <c r="G103" i="2"/>
  <c r="F329" i="10" s="1"/>
  <c r="G102" i="2"/>
  <c r="F328" i="10" s="1"/>
  <c r="G93" i="2"/>
  <c r="F325" i="10" s="1"/>
  <c r="G92" i="2"/>
  <c r="F324" i="10" s="1"/>
  <c r="G78" i="2"/>
  <c r="F322" i="10" s="1"/>
  <c r="G77" i="2"/>
  <c r="F321" i="10" s="1"/>
  <c r="G75" i="2"/>
  <c r="F319" i="10" s="1"/>
  <c r="G74" i="2"/>
  <c r="F318" i="10" s="1"/>
  <c r="G72" i="2"/>
  <c r="F316" i="10" s="1"/>
  <c r="G71" i="2"/>
  <c r="F315" i="10" s="1"/>
  <c r="G62" i="2"/>
  <c r="F312" i="10" s="1"/>
  <c r="G55" i="2"/>
  <c r="F311" i="10" s="1"/>
  <c r="G54" i="2"/>
  <c r="F310" i="10" s="1"/>
  <c r="G46" i="2"/>
  <c r="F308" i="10" s="1"/>
  <c r="G45" i="2"/>
  <c r="F307" i="10" s="1"/>
  <c r="G34" i="2"/>
  <c r="F304" i="10" s="1"/>
  <c r="G25" i="2"/>
  <c r="F303" i="10" s="1"/>
  <c r="G21" i="2"/>
  <c r="F301" i="10" s="1"/>
  <c r="E376" i="5"/>
  <c r="F269" i="10" s="1"/>
  <c r="F162"/>
  <c r="F161"/>
  <c r="F125"/>
  <c r="E464" i="5"/>
  <c r="F293" i="10" s="1"/>
  <c r="E463" i="5"/>
  <c r="F292" i="10" s="1"/>
  <c r="E451" i="5"/>
  <c r="F290" i="10" s="1"/>
  <c r="E450" i="5"/>
  <c r="F289" i="10" s="1"/>
  <c r="E438" i="5"/>
  <c r="F287" i="10" s="1"/>
  <c r="E437" i="5"/>
  <c r="F286" i="10" s="1"/>
  <c r="E425" i="5"/>
  <c r="F284" i="10" s="1"/>
  <c r="E424" i="5"/>
  <c r="F283" i="10" s="1"/>
  <c r="E412" i="5"/>
  <c r="F281" i="10" s="1"/>
  <c r="E411" i="5"/>
  <c r="F280" i="10" s="1"/>
  <c r="E399" i="5"/>
  <c r="F278" i="10" s="1"/>
  <c r="E398" i="5"/>
  <c r="F277" i="10" s="1"/>
  <c r="E386" i="5"/>
  <c r="F275" i="10" s="1"/>
  <c r="E385" i="5"/>
  <c r="F274" i="10" s="1"/>
  <c r="E378" i="5"/>
  <c r="F271" i="10" s="1"/>
  <c r="E377" i="5"/>
  <c r="F270" i="10" s="1"/>
  <c r="E371" i="5"/>
  <c r="F268" i="10" s="1"/>
  <c r="E370" i="5"/>
  <c r="F267" i="10" s="1"/>
  <c r="E369" i="5"/>
  <c r="F266" i="10" s="1"/>
  <c r="E349" i="5"/>
  <c r="F264" i="10" s="1"/>
  <c r="E348" i="5"/>
  <c r="F263" i="10" s="1"/>
  <c r="E347" i="5"/>
  <c r="F262" i="10" s="1"/>
  <c r="E346" i="5"/>
  <c r="F261" i="10" s="1"/>
  <c r="E345" i="5"/>
  <c r="F260" i="10" s="1"/>
  <c r="E344" i="5"/>
  <c r="F259" i="10" s="1"/>
  <c r="E331" i="5"/>
  <c r="F256" i="10" s="1"/>
  <c r="E330" i="5"/>
  <c r="F255" i="10" s="1"/>
  <c r="E318" i="5"/>
  <c r="F253" i="10" s="1"/>
  <c r="E317" i="5"/>
  <c r="F252" i="10" s="1"/>
  <c r="E307" i="5"/>
  <c r="F250" i="10" s="1"/>
  <c r="E306" i="5"/>
  <c r="F249" i="10" s="1"/>
  <c r="E296" i="5"/>
  <c r="F247" i="10" s="1"/>
  <c r="E295" i="5"/>
  <c r="F246" i="10" s="1"/>
  <c r="E223" i="5"/>
  <c r="F201" i="10" s="1"/>
  <c r="E222" i="5"/>
  <c r="F200" i="10" s="1"/>
  <c r="E221" i="5"/>
  <c r="F199" i="10" s="1"/>
  <c r="E220" i="5"/>
  <c r="F198" i="10" s="1"/>
  <c r="E219" i="5"/>
  <c r="F197" i="10" s="1"/>
  <c r="E218" i="5"/>
  <c r="F196" i="10" s="1"/>
  <c r="E204" i="5"/>
  <c r="F194" i="10" s="1"/>
  <c r="E203" i="5"/>
  <c r="F193" i="10" s="1"/>
  <c r="E202" i="5"/>
  <c r="F192" i="10" s="1"/>
  <c r="E201" i="5"/>
  <c r="F191" i="10" s="1"/>
  <c r="E200" i="5"/>
  <c r="F190" i="10" s="1"/>
  <c r="E199" i="5"/>
  <c r="F189" i="10" s="1"/>
  <c r="E186" i="5"/>
  <c r="F186" i="10" s="1"/>
  <c r="E185" i="5"/>
  <c r="F185" i="10" s="1"/>
  <c r="E170" i="5"/>
  <c r="F183" i="10" s="1"/>
  <c r="E169" i="5"/>
  <c r="F182" i="10" s="1"/>
  <c r="E167" i="5"/>
  <c r="F180" i="10" s="1"/>
  <c r="E166" i="5"/>
  <c r="F179" i="10" s="1"/>
  <c r="E141" i="5"/>
  <c r="F176" i="10" s="1"/>
  <c r="E140" i="5"/>
  <c r="F175" i="10" s="1"/>
  <c r="E138" i="5"/>
  <c r="F173" i="10" s="1"/>
  <c r="E137" i="5"/>
  <c r="F172" i="10" s="1"/>
  <c r="E135" i="5"/>
  <c r="F170" i="10" s="1"/>
  <c r="E134" i="5"/>
  <c r="F169" i="10" s="1"/>
  <c r="E127" i="5"/>
  <c r="E124"/>
  <c r="E115"/>
  <c r="F166" i="10" s="1"/>
  <c r="E114" i="5"/>
  <c r="F165" i="10" s="1"/>
  <c r="E99" i="5"/>
  <c r="F159" i="10" s="1"/>
  <c r="E98" i="5"/>
  <c r="F158" i="10" s="1"/>
  <c r="E97" i="5"/>
  <c r="F157" i="10" s="1"/>
  <c r="E92" i="5"/>
  <c r="F156" i="10" s="1"/>
  <c r="E91" i="5"/>
  <c r="F155" i="10" s="1"/>
  <c r="E90" i="5"/>
  <c r="F154" i="10" s="1"/>
  <c r="E84" i="5"/>
  <c r="E81" s="1"/>
  <c r="F150" i="10" s="1"/>
  <c r="E83" i="5"/>
  <c r="F152" i="10" s="1"/>
  <c r="E82" i="5"/>
  <c r="F151" i="10" s="1"/>
  <c r="E76" i="5"/>
  <c r="E73" s="1"/>
  <c r="F147" i="10" s="1"/>
  <c r="E75" i="5"/>
  <c r="F149" i="10" s="1"/>
  <c r="E74" i="5"/>
  <c r="F148" i="10" s="1"/>
  <c r="E66" i="5"/>
  <c r="F144" i="10" s="1"/>
  <c r="E65" i="5"/>
  <c r="F143" i="10" s="1"/>
  <c r="E58" i="5"/>
  <c r="E55"/>
  <c r="E54"/>
  <c r="F141" i="10" s="1"/>
  <c r="E53" i="5"/>
  <c r="F140" i="10" s="1"/>
  <c r="E46" i="5"/>
  <c r="E42"/>
  <c r="F138" i="10" s="1"/>
  <c r="F137"/>
  <c r="E35" i="5"/>
  <c r="F133" i="10" s="1"/>
  <c r="E32" i="5"/>
  <c r="E29"/>
  <c r="E28"/>
  <c r="F132" i="10" s="1"/>
  <c r="F131"/>
  <c r="E20" i="5"/>
  <c r="E19"/>
  <c r="F129" i="10" s="1"/>
  <c r="F128"/>
  <c r="F112"/>
  <c r="F60"/>
  <c r="F59"/>
  <c r="F57"/>
  <c r="F56"/>
  <c r="F51"/>
  <c r="F50"/>
  <c r="F48"/>
  <c r="F47"/>
  <c r="F45"/>
  <c r="F44"/>
  <c r="F33"/>
  <c r="F12"/>
  <c r="F11"/>
  <c r="E266" i="1"/>
  <c r="F122" i="10" s="1"/>
  <c r="F67"/>
  <c r="F66"/>
  <c r="F64"/>
  <c r="F63"/>
  <c r="E139" i="1"/>
  <c r="F53" i="10" s="1"/>
  <c r="E136" i="1"/>
  <c r="F52" i="10" s="1"/>
  <c r="F41"/>
  <c r="F40"/>
  <c r="F39"/>
  <c r="F38"/>
  <c r="F37"/>
  <c r="F36"/>
  <c r="E270" i="1"/>
  <c r="E267"/>
  <c r="F121" i="10"/>
  <c r="E261" i="1"/>
  <c r="E255" s="1"/>
  <c r="F117" i="10" s="1"/>
  <c r="E257" i="1"/>
  <c r="F119" i="10" s="1"/>
  <c r="E256" i="1"/>
  <c r="F118" i="10" s="1"/>
  <c r="E247" i="1"/>
  <c r="F115" i="10" s="1"/>
  <c r="E246" i="1"/>
  <c r="F114" i="10" s="1"/>
  <c r="F111"/>
  <c r="E228" i="1"/>
  <c r="F108" i="10" s="1"/>
  <c r="E227" i="1"/>
  <c r="F107" i="10" s="1"/>
  <c r="E222" i="1"/>
  <c r="E216" s="1"/>
  <c r="F102" i="10" s="1"/>
  <c r="E218" i="1"/>
  <c r="F104" i="10" s="1"/>
  <c r="E217" i="1"/>
  <c r="F103" i="10" s="1"/>
  <c r="E179" i="1"/>
  <c r="E176"/>
  <c r="E170"/>
  <c r="E167"/>
  <c r="E160"/>
  <c r="E157"/>
  <c r="E153"/>
  <c r="E150"/>
  <c r="E133"/>
  <c r="E121" s="1"/>
  <c r="F49" i="10" s="1"/>
  <c r="E124" i="1"/>
  <c r="E78"/>
  <c r="E75"/>
  <c r="E71"/>
  <c r="E68"/>
  <c r="E66"/>
  <c r="F32" i="10" s="1"/>
  <c r="E65" i="1"/>
  <c r="F31" i="10" s="1"/>
  <c r="E63" i="1"/>
  <c r="F29" i="10" s="1"/>
  <c r="E62" i="1"/>
  <c r="F28" i="10" s="1"/>
  <c r="E56" i="1"/>
  <c r="E53"/>
  <c r="E49"/>
  <c r="E46"/>
  <c r="E44"/>
  <c r="F24" i="10" s="1"/>
  <c r="E43" i="1"/>
  <c r="F23" i="10" s="1"/>
  <c r="E41" i="1"/>
  <c r="F21" i="10" s="1"/>
  <c r="E40" i="1"/>
  <c r="F20" i="10" s="1"/>
  <c r="E34" i="1"/>
  <c r="F16" i="10" s="1"/>
  <c r="E31" i="1"/>
  <c r="E28"/>
  <c r="E25"/>
  <c r="E22"/>
  <c r="E21"/>
  <c r="F15" i="10" s="1"/>
  <c r="E20" i="1"/>
  <c r="F14" i="10" s="1"/>
  <c r="E16" i="1"/>
  <c r="E13"/>
  <c r="E164" l="1"/>
  <c r="F62" i="10" s="1"/>
  <c r="E146" i="1"/>
  <c r="F58" i="10" s="1"/>
  <c r="E118" i="1"/>
  <c r="F46" i="10" s="1"/>
  <c r="E61" i="1"/>
  <c r="F27" i="10" s="1"/>
  <c r="F130"/>
  <c r="E264" i="1"/>
  <c r="F120" i="10" s="1"/>
  <c r="E173" i="1"/>
  <c r="F65" i="10" s="1"/>
  <c r="E143" i="1"/>
  <c r="F55" i="10" s="1"/>
  <c r="E115" i="1"/>
  <c r="F43" i="10" s="1"/>
  <c r="E64" i="1"/>
  <c r="F30" i="10" s="1"/>
  <c r="E39" i="1"/>
  <c r="F19" i="10" s="1"/>
  <c r="E42" i="1"/>
  <c r="F22" i="10" s="1"/>
  <c r="E52" i="5"/>
  <c r="F139" i="10" s="1"/>
  <c r="F136"/>
  <c r="F127"/>
  <c r="E19" i="1"/>
  <c r="F13" i="10" s="1"/>
  <c r="E10" i="1"/>
  <c r="F10" i="10" s="1"/>
  <c r="F10" i="6" l="1"/>
  <c r="F587" i="10" s="1"/>
  <c r="E10" i="6" l="1"/>
  <c r="F354" i="2" l="1"/>
  <c r="E12" i="10" l="1"/>
  <c r="E11"/>
  <c r="E10" l="1"/>
  <c r="F419" i="2"/>
  <c r="E429" i="10"/>
  <c r="E428"/>
  <c r="E384"/>
  <c r="D384"/>
  <c r="E20"/>
  <c r="E22"/>
  <c r="E24"/>
  <c r="D24"/>
  <c r="E23"/>
  <c r="D23"/>
  <c r="E21"/>
  <c r="D21"/>
  <c r="D20"/>
  <c r="E41"/>
  <c r="E40"/>
  <c r="E39"/>
  <c r="E38"/>
  <c r="E37"/>
  <c r="E36"/>
  <c r="D41"/>
  <c r="D40"/>
  <c r="D39"/>
  <c r="D38"/>
  <c r="D37"/>
  <c r="D36"/>
  <c r="E52"/>
  <c r="E53"/>
  <c r="E60"/>
  <c r="D60"/>
  <c r="E59"/>
  <c r="D59"/>
  <c r="E64"/>
  <c r="E63"/>
  <c r="D64"/>
  <c r="D63"/>
  <c r="D55" l="1"/>
  <c r="E58"/>
  <c r="D19"/>
  <c r="D22"/>
  <c r="E19"/>
  <c r="E55"/>
  <c r="D58"/>
  <c r="E102"/>
  <c r="E111"/>
  <c r="E112"/>
  <c r="D112"/>
  <c r="D111"/>
  <c r="E115"/>
  <c r="E114"/>
  <c r="D115"/>
  <c r="D114"/>
  <c r="D32"/>
  <c r="D31"/>
  <c r="D30"/>
  <c r="E31"/>
  <c r="E32"/>
  <c r="E27" l="1"/>
  <c r="D27"/>
  <c r="E30"/>
  <c r="E104"/>
  <c r="E103"/>
  <c r="D102"/>
  <c r="D104"/>
  <c r="D103"/>
  <c r="F243" i="2" l="1"/>
  <c r="E376" i="10" s="1"/>
  <c r="F235" i="2"/>
  <c r="E374" i="10" s="1"/>
  <c r="E373"/>
  <c r="E371"/>
  <c r="E368"/>
  <c r="E367"/>
  <c r="F206" i="2"/>
  <c r="E364" i="10" s="1"/>
  <c r="F205" i="2"/>
  <c r="E363" i="10" s="1"/>
  <c r="E360"/>
  <c r="E377"/>
  <c r="E370"/>
  <c r="E361"/>
  <c r="E350"/>
  <c r="F188" i="2"/>
  <c r="E358" i="10" s="1"/>
  <c r="F187" i="2"/>
  <c r="E357" i="10" s="1"/>
  <c r="F150" i="2"/>
  <c r="E348" i="10" s="1"/>
  <c r="E342"/>
  <c r="F138" i="2"/>
  <c r="E345" i="10" s="1"/>
  <c r="F139" i="2"/>
  <c r="E346" i="10" s="1"/>
  <c r="F136" i="2"/>
  <c r="E343" i="10" s="1"/>
  <c r="E335"/>
  <c r="F129" i="2"/>
  <c r="E339" i="10" s="1"/>
  <c r="F128" i="2"/>
  <c r="E338" i="10" s="1"/>
  <c r="E332"/>
  <c r="F111" i="2"/>
  <c r="E333" i="10" s="1"/>
  <c r="F114" i="2"/>
  <c r="E336" i="10" s="1"/>
  <c r="F103" i="2"/>
  <c r="E329" i="10" s="1"/>
  <c r="F102" i="2"/>
  <c r="E328" i="10" s="1"/>
  <c r="F93" i="2"/>
  <c r="E325" i="10" s="1"/>
  <c r="F92" i="2"/>
  <c r="E324" i="10" s="1"/>
  <c r="F74" i="2"/>
  <c r="E318" i="10" s="1"/>
  <c r="F71" i="2"/>
  <c r="E315" i="10" s="1"/>
  <c r="F77" i="2"/>
  <c r="E321" i="10" s="1"/>
  <c r="F72" i="2"/>
  <c r="E316" i="10" s="1"/>
  <c r="F75" i="2"/>
  <c r="E319" i="10" s="1"/>
  <c r="F78" i="2"/>
  <c r="E322" i="10" s="1"/>
  <c r="F62" i="2"/>
  <c r="E312" i="10" s="1"/>
  <c r="F55" i="2" l="1"/>
  <c r="E311" i="10" s="1"/>
  <c r="F54" i="2"/>
  <c r="E310" i="10" s="1"/>
  <c r="F49" i="2"/>
  <c r="F46" s="1"/>
  <c r="E308" i="10" s="1"/>
  <c r="F45" i="2"/>
  <c r="E307" i="10" s="1"/>
  <c r="F34" i="2"/>
  <c r="E304" i="10" s="1"/>
  <c r="F25" i="2"/>
  <c r="E303" i="10" s="1"/>
  <c r="E298" l="1"/>
  <c r="E297"/>
  <c r="F21" i="2"/>
  <c r="E301" i="10" s="1"/>
  <c r="E381"/>
  <c r="E380"/>
  <c r="E383"/>
  <c r="E387"/>
  <c r="E386"/>
  <c r="E398"/>
  <c r="E397"/>
  <c r="E344" i="2"/>
  <c r="D414" i="10" s="1"/>
  <c r="E343" i="2"/>
  <c r="D413" i="10" s="1"/>
  <c r="E411"/>
  <c r="E335" i="2"/>
  <c r="D412" i="10" s="1"/>
  <c r="E334" i="2"/>
  <c r="D411" i="10" s="1"/>
  <c r="F344" i="2"/>
  <c r="E414" i="10" s="1"/>
  <c r="F343" i="2"/>
  <c r="E413" i="10" s="1"/>
  <c r="F335" i="2"/>
  <c r="E412" i="10" s="1"/>
  <c r="F370" i="2"/>
  <c r="E422" i="10" s="1"/>
  <c r="F369" i="2"/>
  <c r="E421" i="10" s="1"/>
  <c r="F355" i="2"/>
  <c r="E419" i="10" s="1"/>
  <c r="E418"/>
  <c r="F380" i="2"/>
  <c r="E426" i="10" s="1"/>
  <c r="F379" i="2"/>
  <c r="E425" i="10" s="1"/>
  <c r="F397" i="2" l="1"/>
  <c r="E431" i="10" s="1"/>
  <c r="E434"/>
  <c r="E433"/>
  <c r="E438"/>
  <c r="E437"/>
  <c r="F433" i="2"/>
  <c r="E444" i="10" s="1"/>
  <c r="F432" i="2"/>
  <c r="E443" i="10" s="1"/>
  <c r="E447"/>
  <c r="F441" i="2"/>
  <c r="E446" i="10" s="1"/>
  <c r="E448"/>
  <c r="E449" l="1"/>
  <c r="F457" i="2"/>
  <c r="E452" i="10" s="1"/>
  <c r="F456" i="2"/>
  <c r="E451" i="10" s="1"/>
  <c r="F466" i="2"/>
  <c r="E455" i="10" s="1"/>
  <c r="F465" i="2"/>
  <c r="E454" i="10" s="1"/>
  <c r="E458"/>
  <c r="F474" i="2"/>
  <c r="E457" i="10" s="1"/>
  <c r="E461"/>
  <c r="F483" i="2"/>
  <c r="E460" i="10" s="1"/>
  <c r="E475"/>
  <c r="E472"/>
  <c r="E469"/>
  <c r="E464"/>
  <c r="E489"/>
  <c r="E488"/>
  <c r="E486"/>
  <c r="E485"/>
  <c r="E483"/>
  <c r="E482"/>
  <c r="E479"/>
  <c r="E478"/>
  <c r="E507"/>
  <c r="E506"/>
  <c r="E505"/>
  <c r="E503"/>
  <c r="E502"/>
  <c r="E500"/>
  <c r="E499"/>
  <c r="E497"/>
  <c r="E496"/>
  <c r="E494"/>
  <c r="E493"/>
  <c r="E529"/>
  <c r="E528"/>
  <c r="E526"/>
  <c r="E525"/>
  <c r="E523"/>
  <c r="E522"/>
  <c r="E520"/>
  <c r="E519"/>
  <c r="E516"/>
  <c r="E515"/>
  <c r="E513"/>
  <c r="E512"/>
  <c r="E540"/>
  <c r="E539"/>
  <c r="E536"/>
  <c r="E535"/>
  <c r="E533"/>
  <c r="E532"/>
  <c r="E548"/>
  <c r="E547"/>
  <c r="E545"/>
  <c r="E544"/>
  <c r="E559"/>
  <c r="E558"/>
  <c r="E556"/>
  <c r="E555"/>
  <c r="E552"/>
  <c r="E551"/>
  <c r="E572"/>
  <c r="E569"/>
  <c r="E568"/>
  <c r="E566"/>
  <c r="E565"/>
  <c r="F26" i="3"/>
  <c r="E476" i="10" s="1"/>
  <c r="F23" i="3"/>
  <c r="E473" i="10" s="1"/>
  <c r="F20" i="3"/>
  <c r="E470" i="10" s="1"/>
  <c r="F216" i="3" l="1"/>
  <c r="E576" i="10" s="1"/>
  <c r="F215" i="3"/>
  <c r="E575" i="10" s="1"/>
  <c r="F213" i="3"/>
  <c r="E573" i="10" s="1"/>
  <c r="F234" i="3"/>
  <c r="E582" i="10" s="1"/>
  <c r="F235" i="3"/>
  <c r="E583" i="10" s="1"/>
  <c r="F232" i="3"/>
  <c r="E580" i="10" s="1"/>
  <c r="E579"/>
  <c r="F195" i="3"/>
  <c r="F192"/>
  <c r="F158"/>
  <c r="F101"/>
  <c r="F98"/>
  <c r="F13"/>
  <c r="E465" i="10" s="1"/>
  <c r="E587" l="1"/>
  <c r="E604"/>
  <c r="E673"/>
  <c r="E672"/>
  <c r="E671"/>
  <c r="E670"/>
  <c r="F74" i="7"/>
  <c r="F68"/>
  <c r="F67"/>
  <c r="F62"/>
  <c r="F58"/>
  <c r="F50"/>
  <c r="F49"/>
  <c r="F48"/>
  <c r="F42"/>
  <c r="F41"/>
  <c r="F37"/>
  <c r="F32"/>
  <c r="F31"/>
  <c r="F26"/>
  <c r="E640" i="10" s="1"/>
  <c r="F22" i="7"/>
  <c r="E638" i="10" s="1"/>
  <c r="F14" i="7"/>
  <c r="F13" s="1"/>
  <c r="E637" i="10" s="1"/>
  <c r="F10" i="7"/>
  <c r="F57" i="8" l="1"/>
  <c r="F52"/>
  <c r="F51"/>
  <c r="F38"/>
  <c r="F33"/>
  <c r="E682" i="10" s="1"/>
  <c r="F29" i="8"/>
  <c r="F25"/>
  <c r="F21"/>
  <c r="E676" i="10" s="1"/>
  <c r="F17" i="8"/>
  <c r="E674" i="10" s="1"/>
  <c r="F10" i="8"/>
  <c r="E668" i="10" s="1"/>
  <c r="E702"/>
  <c r="E722"/>
  <c r="E721"/>
  <c r="E719"/>
  <c r="E718"/>
  <c r="E715"/>
  <c r="E714"/>
  <c r="E712"/>
  <c r="E711"/>
  <c r="E755"/>
  <c r="E754"/>
  <c r="E753"/>
  <c r="E752"/>
  <c r="E751"/>
  <c r="E750"/>
  <c r="E748" l="1"/>
  <c r="E743"/>
  <c r="E742"/>
  <c r="F329" i="2"/>
  <c r="E409" i="10" s="1"/>
  <c r="F326" i="2"/>
  <c r="E408" i="10" s="1"/>
  <c r="F314" i="2"/>
  <c r="F311"/>
  <c r="E627" i="10" l="1"/>
  <c r="E626"/>
  <c r="E625"/>
  <c r="E624"/>
  <c r="E622"/>
  <c r="E620"/>
  <c r="E619"/>
  <c r="E617"/>
  <c r="E616"/>
  <c r="E615"/>
  <c r="E613"/>
  <c r="E612"/>
  <c r="E610"/>
  <c r="E609"/>
  <c r="E608"/>
  <c r="E606"/>
  <c r="E165"/>
  <c r="E162"/>
  <c r="E161"/>
  <c r="E133"/>
  <c r="E138"/>
  <c r="E137"/>
  <c r="E125"/>
  <c r="E271"/>
  <c r="E270"/>
  <c r="E269"/>
  <c r="E293"/>
  <c r="E292"/>
  <c r="E290"/>
  <c r="E289"/>
  <c r="E287"/>
  <c r="E286"/>
  <c r="E284"/>
  <c r="E283"/>
  <c r="E281"/>
  <c r="E280"/>
  <c r="E278"/>
  <c r="E277"/>
  <c r="E275"/>
  <c r="E274"/>
  <c r="E268"/>
  <c r="E267"/>
  <c r="E266"/>
  <c r="E264"/>
  <c r="E263"/>
  <c r="E262"/>
  <c r="E261"/>
  <c r="E260"/>
  <c r="E259"/>
  <c r="E256"/>
  <c r="E255"/>
  <c r="E253"/>
  <c r="E252"/>
  <c r="E250"/>
  <c r="E249"/>
  <c r="E247"/>
  <c r="E246"/>
  <c r="F24" i="6" l="1"/>
  <c r="F595" i="10" s="1"/>
  <c r="F20" i="6"/>
  <c r="F591" i="10" s="1"/>
  <c r="F27" i="6"/>
  <c r="F598" i="10" s="1"/>
  <c r="F23" i="6"/>
  <c r="F594" i="10" s="1"/>
  <c r="F26" i="6"/>
  <c r="F597" i="10" s="1"/>
  <c r="F22" i="6"/>
  <c r="F593" i="10" s="1"/>
  <c r="F25" i="6"/>
  <c r="F596" i="10" s="1"/>
  <c r="F21" i="6"/>
  <c r="F592" i="10" s="1"/>
  <c r="E599"/>
  <c r="E598"/>
  <c r="E594"/>
  <c r="E597"/>
  <c r="E593"/>
  <c r="E596"/>
  <c r="E592"/>
  <c r="E595"/>
  <c r="E591"/>
  <c r="E590"/>
  <c r="E600"/>
  <c r="E201"/>
  <c r="E200"/>
  <c r="E199"/>
  <c r="E198"/>
  <c r="E197"/>
  <c r="E196"/>
  <c r="E194"/>
  <c r="E193"/>
  <c r="E192"/>
  <c r="E191"/>
  <c r="E190"/>
  <c r="E189"/>
  <c r="E186"/>
  <c r="E185"/>
  <c r="E183"/>
  <c r="E182"/>
  <c r="E180"/>
  <c r="E179"/>
  <c r="E176"/>
  <c r="E175"/>
  <c r="E173"/>
  <c r="E172"/>
  <c r="E170"/>
  <c r="E169"/>
  <c r="E166"/>
  <c r="E159"/>
  <c r="E158"/>
  <c r="E157"/>
  <c r="E156"/>
  <c r="E155"/>
  <c r="E154"/>
  <c r="E152"/>
  <c r="E151"/>
  <c r="E147"/>
  <c r="E149"/>
  <c r="E148"/>
  <c r="E144"/>
  <c r="E143"/>
  <c r="E141"/>
  <c r="E140"/>
  <c r="E132"/>
  <c r="E131"/>
  <c r="E129"/>
  <c r="E128"/>
  <c r="E150" l="1"/>
  <c r="E139"/>
  <c r="E136"/>
  <c r="E130"/>
  <c r="E127"/>
  <c r="E62"/>
  <c r="E122" l="1"/>
  <c r="E121"/>
  <c r="E120"/>
  <c r="E119"/>
  <c r="E118"/>
  <c r="E117"/>
  <c r="E108"/>
  <c r="E107"/>
  <c r="E67"/>
  <c r="E66"/>
  <c r="E65"/>
  <c r="E57"/>
  <c r="E56"/>
  <c r="E51"/>
  <c r="E50"/>
  <c r="E49"/>
  <c r="E48"/>
  <c r="E47"/>
  <c r="E46"/>
  <c r="E45"/>
  <c r="E44"/>
  <c r="E43"/>
  <c r="E33"/>
  <c r="E29"/>
  <c r="E28"/>
  <c r="E16"/>
  <c r="E15"/>
  <c r="E14"/>
  <c r="E13" l="1"/>
  <c r="E11" i="8" l="1"/>
  <c r="D743" i="10" l="1"/>
  <c r="D742"/>
  <c r="D755"/>
  <c r="D754"/>
  <c r="D753"/>
  <c r="D752"/>
  <c r="D751"/>
  <c r="D750"/>
  <c r="D722"/>
  <c r="D721"/>
  <c r="D719"/>
  <c r="D718"/>
  <c r="D715"/>
  <c r="D714"/>
  <c r="D712"/>
  <c r="D711"/>
  <c r="D702"/>
  <c r="D673"/>
  <c r="D672"/>
  <c r="D671"/>
  <c r="D670"/>
  <c r="D583"/>
  <c r="D582"/>
  <c r="D580"/>
  <c r="D579"/>
  <c r="D576"/>
  <c r="D575"/>
  <c r="D573"/>
  <c r="D572"/>
  <c r="D569"/>
  <c r="D568"/>
  <c r="D566"/>
  <c r="D565"/>
  <c r="D559"/>
  <c r="D558"/>
  <c r="D556"/>
  <c r="D555"/>
  <c r="D552"/>
  <c r="D551"/>
  <c r="D548"/>
  <c r="D547"/>
  <c r="D545"/>
  <c r="D544"/>
  <c r="D540"/>
  <c r="D539"/>
  <c r="D536"/>
  <c r="D535"/>
  <c r="D533"/>
  <c r="D532"/>
  <c r="D529"/>
  <c r="D528"/>
  <c r="D526"/>
  <c r="D525"/>
  <c r="D523"/>
  <c r="D522"/>
  <c r="D520"/>
  <c r="D519"/>
  <c r="D516"/>
  <c r="D515"/>
  <c r="D513"/>
  <c r="D512"/>
  <c r="D506"/>
  <c r="D505"/>
  <c r="D503"/>
  <c r="D502"/>
  <c r="D500"/>
  <c r="D499"/>
  <c r="D497"/>
  <c r="D496"/>
  <c r="D494"/>
  <c r="D493"/>
  <c r="D489"/>
  <c r="D488"/>
  <c r="D486"/>
  <c r="D485"/>
  <c r="D483"/>
  <c r="D482"/>
  <c r="D479"/>
  <c r="D478"/>
  <c r="D476"/>
  <c r="D475"/>
  <c r="D473"/>
  <c r="D472"/>
  <c r="D470"/>
  <c r="D469"/>
  <c r="D464"/>
  <c r="E94" i="3"/>
  <c r="D507" i="10" s="1"/>
  <c r="D461"/>
  <c r="D460"/>
  <c r="D458"/>
  <c r="D457"/>
  <c r="D455"/>
  <c r="D454"/>
  <c r="D452"/>
  <c r="D451"/>
  <c r="D449"/>
  <c r="D448"/>
  <c r="D444"/>
  <c r="D443"/>
  <c r="D446"/>
  <c r="D447"/>
  <c r="D438"/>
  <c r="D437"/>
  <c r="D434"/>
  <c r="D433"/>
  <c r="D431"/>
  <c r="D429"/>
  <c r="D428"/>
  <c r="D426"/>
  <c r="D425"/>
  <c r="D422"/>
  <c r="D421"/>
  <c r="D419"/>
  <c r="D418"/>
  <c r="D398"/>
  <c r="D397"/>
  <c r="D387"/>
  <c r="D386"/>
  <c r="D383"/>
  <c r="D381"/>
  <c r="D380"/>
  <c r="D377"/>
  <c r="D376"/>
  <c r="D374"/>
  <c r="D373"/>
  <c r="D371"/>
  <c r="D370"/>
  <c r="D368"/>
  <c r="D367"/>
  <c r="D364"/>
  <c r="D363"/>
  <c r="D361"/>
  <c r="D360"/>
  <c r="D358"/>
  <c r="D357"/>
  <c r="D349"/>
  <c r="D348"/>
  <c r="D346"/>
  <c r="D345"/>
  <c r="D343"/>
  <c r="D342"/>
  <c r="D339"/>
  <c r="D338"/>
  <c r="D336"/>
  <c r="D335"/>
  <c r="D333"/>
  <c r="D332"/>
  <c r="D329"/>
  <c r="D328"/>
  <c r="D325"/>
  <c r="D324"/>
  <c r="D322"/>
  <c r="D321"/>
  <c r="D319"/>
  <c r="D318"/>
  <c r="D316"/>
  <c r="D315"/>
  <c r="D312"/>
  <c r="D311"/>
  <c r="D310"/>
  <c r="D308"/>
  <c r="D307"/>
  <c r="D304"/>
  <c r="D303"/>
  <c r="D301"/>
  <c r="D298"/>
  <c r="D297"/>
  <c r="D617"/>
  <c r="D616"/>
  <c r="D615"/>
  <c r="D33"/>
  <c r="D122"/>
  <c r="D121"/>
  <c r="D119"/>
  <c r="D118"/>
  <c r="D108"/>
  <c r="D107"/>
  <c r="D67"/>
  <c r="D66"/>
  <c r="D57"/>
  <c r="D56"/>
  <c r="D51"/>
  <c r="D50"/>
  <c r="D47"/>
  <c r="D44"/>
  <c r="D48"/>
  <c r="D45"/>
  <c r="D162"/>
  <c r="D161"/>
  <c r="D293"/>
  <c r="D292"/>
  <c r="D290"/>
  <c r="D289"/>
  <c r="D287"/>
  <c r="D286"/>
  <c r="D284"/>
  <c r="D283"/>
  <c r="D281"/>
  <c r="D280"/>
  <c r="D278"/>
  <c r="D277"/>
  <c r="D275"/>
  <c r="D274"/>
  <c r="D271"/>
  <c r="D270"/>
  <c r="D269"/>
  <c r="D268"/>
  <c r="D267"/>
  <c r="D266"/>
  <c r="D264"/>
  <c r="D263"/>
  <c r="D262"/>
  <c r="D259"/>
  <c r="D260"/>
  <c r="D261"/>
  <c r="D256"/>
  <c r="D255"/>
  <c r="D253"/>
  <c r="D252"/>
  <c r="D250"/>
  <c r="D249"/>
  <c r="D247"/>
  <c r="D246"/>
  <c r="D196"/>
  <c r="D199"/>
  <c r="D201"/>
  <c r="D200"/>
  <c r="D198"/>
  <c r="D197"/>
  <c r="D46" l="1"/>
  <c r="D43"/>
  <c r="D49"/>
  <c r="D194"/>
  <c r="D193"/>
  <c r="D192"/>
  <c r="D189"/>
  <c r="D190"/>
  <c r="D191"/>
  <c r="D186"/>
  <c r="D185"/>
  <c r="D183"/>
  <c r="D182"/>
  <c r="D180"/>
  <c r="D179"/>
  <c r="D176"/>
  <c r="D175"/>
  <c r="D173"/>
  <c r="D172"/>
  <c r="D170"/>
  <c r="D169"/>
  <c r="D29"/>
  <c r="D28"/>
  <c r="D15"/>
  <c r="D14"/>
  <c r="D11"/>
  <c r="D10"/>
  <c r="D12"/>
  <c r="D587"/>
  <c r="D165"/>
  <c r="D166"/>
  <c r="D156"/>
  <c r="D155"/>
  <c r="D154"/>
  <c r="D159"/>
  <c r="D158"/>
  <c r="D157"/>
  <c r="D152"/>
  <c r="D151"/>
  <c r="D149"/>
  <c r="D148"/>
  <c r="D147"/>
  <c r="D141"/>
  <c r="D140"/>
  <c r="D138"/>
  <c r="D137"/>
  <c r="D144"/>
  <c r="D143"/>
  <c r="D128"/>
  <c r="D132"/>
  <c r="D131"/>
  <c r="D129"/>
  <c r="D16"/>
  <c r="D606"/>
  <c r="D150" l="1"/>
  <c r="D13"/>
  <c r="D136"/>
  <c r="D139"/>
  <c r="D127"/>
  <c r="D130"/>
  <c r="E10" i="8"/>
  <c r="D668" i="10" s="1"/>
  <c r="E52" i="8"/>
  <c r="E51"/>
  <c r="E33"/>
  <c r="D682" i="10" s="1"/>
  <c r="E25" i="8"/>
  <c r="E57"/>
  <c r="E38"/>
  <c r="E29"/>
  <c r="E21"/>
  <c r="D676" i="10" s="1"/>
  <c r="E17" i="8"/>
  <c r="D674" i="10" s="1"/>
  <c r="E74" i="7"/>
  <c r="E68"/>
  <c r="E67"/>
  <c r="E58"/>
  <c r="E50"/>
  <c r="E49"/>
  <c r="E48"/>
  <c r="E42"/>
  <c r="E41"/>
  <c r="E32"/>
  <c r="E31"/>
  <c r="E26"/>
  <c r="D640" i="10" s="1"/>
  <c r="E22" i="7"/>
  <c r="D638" i="10" s="1"/>
  <c r="E14" i="7"/>
  <c r="E13" s="1"/>
  <c r="D637" i="10" s="1"/>
  <c r="E10" i="7"/>
  <c r="E62"/>
  <c r="E37"/>
  <c r="D627" i="10"/>
  <c r="D626"/>
  <c r="D625"/>
  <c r="D622"/>
  <c r="D619"/>
  <c r="D613"/>
  <c r="D612"/>
  <c r="D610"/>
  <c r="D609"/>
  <c r="D608"/>
  <c r="D604"/>
  <c r="D590"/>
  <c r="D624"/>
  <c r="D620"/>
  <c r="E195" i="3"/>
  <c r="E192"/>
  <c r="E158"/>
  <c r="E101"/>
  <c r="E98"/>
  <c r="E13"/>
  <c r="D465" i="10" s="1"/>
  <c r="E329" i="2"/>
  <c r="D409" i="10" s="1"/>
  <c r="E326" i="2"/>
  <c r="D408" i="10" s="1"/>
  <c r="E314" i="2"/>
  <c r="E311"/>
  <c r="E167"/>
  <c r="D350" i="10" s="1"/>
  <c r="D133"/>
  <c r="D125"/>
  <c r="D120"/>
  <c r="D117"/>
  <c r="D65"/>
  <c r="D62"/>
  <c r="D53"/>
  <c r="D52"/>
  <c r="D748" l="1"/>
  <c r="D598"/>
  <c r="D597"/>
  <c r="D594"/>
  <c r="D596"/>
  <c r="D591"/>
  <c r="D593"/>
  <c r="D595"/>
  <c r="D600"/>
  <c r="D599"/>
  <c r="D592"/>
</calcChain>
</file>

<file path=xl/sharedStrings.xml><?xml version="1.0" encoding="utf-8"?>
<sst xmlns="http://schemas.openxmlformats.org/spreadsheetml/2006/main" count="5677" uniqueCount="1764">
  <si>
    <t>Показатели</t>
  </si>
  <si>
    <t>мониторинга системы образования</t>
  </si>
  <si>
    <t>1.1.1.</t>
  </si>
  <si>
    <t>I. Общее образование</t>
  </si>
  <si>
    <t>1. Сведения о развитии дошкольного образования</t>
  </si>
  <si>
    <t>Уровень доступности дошкольного образования и численность населения, получающего дошкольное образование</t>
  </si>
  <si>
    <t>№ п/п</t>
  </si>
  <si>
    <t>1.1.</t>
  </si>
  <si>
    <t>Доступность дошкольного образования (отношение численности детей в возрасте от 3 до 7 лет, получивших дошкольное образование в текущем году, к сумме численности детей в возрасте от 3 до 7 лет, получающих дошкольное образование в текущем году, и численности детей в возрасте от 3 до 7 лет, находящихся в очереди на получение в текущем году дошкольного образования)</t>
  </si>
  <si>
    <t>процент</t>
  </si>
  <si>
    <t>Источник информации</t>
  </si>
  <si>
    <t>Единицы измерения</t>
  </si>
  <si>
    <t>численность воспитанников в возрасте 3 - 6 лет (число полных лет) дошкольных образовательных организаций</t>
  </si>
  <si>
    <t>85-к раздел 2.2, строка 01, графы 7, 8, 9, 10</t>
  </si>
  <si>
    <t>численность детей в возрасте 3 - 6 лет (число полных лет), стоящих на учете для определения в дошкольные образовательные организации</t>
  </si>
  <si>
    <t>78-РИК раздел 2, строки 05, 06, 07, 08, графа 3</t>
  </si>
  <si>
    <t>Характеристика разреза наблюдения</t>
  </si>
  <si>
    <t>Российская Федерация; субъекты Российской Федерации; города и поселки городского типа, сельская местность</t>
  </si>
  <si>
    <t>Охват детей дошкольными образовательными организациями (отношение численности детей, посещающих дошкольные образовательные организации, к численности детей в возрасте от 2 месяцев до 7 лет включительно, скорректированной на численность детей соответствующих возрастов, обучающихся в общеобразовательных организациях)</t>
  </si>
  <si>
    <t>1.1.2.</t>
  </si>
  <si>
    <t>численность воспитанников образовательных организаций (включая филиалы), реализующих образовательные программы дошкольного образования</t>
  </si>
  <si>
    <t>85-к раздел 2.1, строка 01, графа 3</t>
  </si>
  <si>
    <t>численность детей в возрасте от 2 месяцев (численность детей в возрасте от 2 месяцев до 1 года принимается как 10/12 численности детей в возрасте до 1 года) до 7 лет включительно (на 1 января следующего за отчетным года)</t>
  </si>
  <si>
    <t>Демографические данные</t>
  </si>
  <si>
    <t xml:space="preserve">Удельный вес численности воспитанников частных дошкольных образовательных организаций в общей численности воспитанников дошкольных образовательных организаций </t>
  </si>
  <si>
    <t>1.1.3.</t>
  </si>
  <si>
    <t>численность воспитанников частных образовательных организаций (включая филиалы), реализующих образовательные программы дошкольного образования</t>
  </si>
  <si>
    <t>численность воспитанников образовательных организаций (включая филиалы), реализующих образовательные программы дошкольного образования, - всего</t>
  </si>
  <si>
    <t>Российская Федерация; субъекты Российской Федерации</t>
  </si>
  <si>
    <t>Содержание образовательной деятельности и организация образовательного процесса по образовательным программам дошкольного образования</t>
  </si>
  <si>
    <t>1.2.</t>
  </si>
  <si>
    <t>1.2.1.</t>
  </si>
  <si>
    <t>численность воспитанников образовательных организаций (включая филиалы), реализующих образовательные программы дошкольного образования, обучающихся в группах кратковременного пребывания</t>
  </si>
  <si>
    <t>85-к раздел 2.1, строка 18, графа 3</t>
  </si>
  <si>
    <t>Российская Федерация; города и поселки городского типа, сельская местность</t>
  </si>
  <si>
    <t>Кадровое обеспечение дошкольных образовательных организаций и оценка уровня заработной платы педагогических работников</t>
  </si>
  <si>
    <t>1.3.</t>
  </si>
  <si>
    <t>Численность воспитанников организаций дошкольного образования в расчете на 1 педагогического работника</t>
  </si>
  <si>
    <t>Удельный вес численности детей, обучающихся в группах кратковременного пребывания, в общей численности воспитанников дошкольных образовательных организаций</t>
  </si>
  <si>
    <t>1.3.1.</t>
  </si>
  <si>
    <t>численность педагогических работников (без внешних совместителей) образовательных организаций (включая филиалы), реализующих образовательные программы дошкольного образования</t>
  </si>
  <si>
    <t>85-к раздел 5.2, справка, строка 13 графа 3</t>
  </si>
  <si>
    <t>Отношение среднемесячной заработной платы педагогических работников дошкольных образовательных организаций к среднемесячной заработной плате в сфере общего образования в субъекте Российской Федерации (по государственным и муниципальным образовательным организациям)</t>
  </si>
  <si>
    <t>1.3.2.</t>
  </si>
  <si>
    <t>фонд начисленной заработной платы педагогических работников списочного состава (без внешних совместителей) государственных и муниципальных образовательных организаций (включая филиалы), реализующих образовательные программы дошкольного образования, - всего</t>
  </si>
  <si>
    <t>ЗП-образование строка 04, графа 3</t>
  </si>
  <si>
    <t>фонд начисленной заработной платы педагогических работников списочного состава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образования, - всего</t>
  </si>
  <si>
    <t>ЗП-образование строка 05, графа 3</t>
  </si>
  <si>
    <t>средняя численность педагогических работников (без внешних совместителей) государственных и муниципальных образовательных организаций (включая филиалы), реализующих образовательные программы дошкольного образования</t>
  </si>
  <si>
    <t>ЗП-образование строка 04, графа 1</t>
  </si>
  <si>
    <t>средняя численность педагогических работников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общего образования</t>
  </si>
  <si>
    <t>ЗП-образование строка 05, графа 1</t>
  </si>
  <si>
    <t>Российская Федерация, субъекты Российской Федерации</t>
  </si>
  <si>
    <t>Материально-техническое и информационное обеспечение дошкольных образовательных организаций</t>
  </si>
  <si>
    <t>1.4.</t>
  </si>
  <si>
    <t xml:space="preserve">Площадь помещений, используемых непосредственно для нужд дошкольных образовательных организаций, в расчете на одного воспитанника </t>
  </si>
  <si>
    <t>1.4.1.</t>
  </si>
  <si>
    <t>общая площадь помещений, реально используемых непосредственно для нужд дошкольных образовательных организаций (включая филиалы; без учета организаций, деятельность которых приостановлена; без учета площади помещений, сданных в аренду (субаренду))</t>
  </si>
  <si>
    <t>85-к раздел 4.1, строка 02, графа 3</t>
  </si>
  <si>
    <t xml:space="preserve"> 85-к раздел 4.1, строка 02 графа 6</t>
  </si>
  <si>
    <t>численность воспитанников дошкольных образовательных организаций (включая филиалы)</t>
  </si>
  <si>
    <t xml:space="preserve"> (85-к раздел 2.1, строка 01, графа 3)</t>
  </si>
  <si>
    <t>1.4.2.</t>
  </si>
  <si>
    <t>число дошкольных образовательных организаций с учетом находящихся на капитальном ремонте (включая филиалы), имеющих водоснабжение</t>
  </si>
  <si>
    <t>85-к раздел 4.2, строка 05, графа 3</t>
  </si>
  <si>
    <t>число дошкольных образовательных организаций с учетом находящихся на капитальном ремонте (включая филиалы), имеющих центральное отопление</t>
  </si>
  <si>
    <t>85-к раздел 4.2, строка 04, графа 3</t>
  </si>
  <si>
    <t>число дошкольных образовательных организаций с учетом находящихся на капитальном ремонте (включая филиалы), имеющих канализацию</t>
  </si>
  <si>
    <t>85-к раздел 4.2, строка 06, графа 3</t>
  </si>
  <si>
    <t>число дошкольных образовательных организаций с учетом находящихся на капитальном ремонте (включая филиалы)</t>
  </si>
  <si>
    <t>85-к раздел 1.2, строка 01-04, графа 3</t>
  </si>
  <si>
    <t>Российская Федерация, субъекты Российской Федерации; города и поселки городского типа, сельская местность</t>
  </si>
  <si>
    <t>Удельный вес числа организаций, имеющих водоснабжение, центральное отопление, канализацию, в общем числе дошкольных образовательных организаций:</t>
  </si>
  <si>
    <t>водоснабжение</t>
  </si>
  <si>
    <t>центральное отопление</t>
  </si>
  <si>
    <t xml:space="preserve">канализацию </t>
  </si>
  <si>
    <t>Удельный вес числа организаций, имеющих физкультурные залы, в общем числе дошкольных образовательных организаций</t>
  </si>
  <si>
    <t>1.4.3.</t>
  </si>
  <si>
    <t>число дошкольных образовательных организаций с учетом находящихся на капитальном ремонте (включая филиалы), имеющих физкультурные залы</t>
  </si>
  <si>
    <t>85-к раздел 4.1, строка 08</t>
  </si>
  <si>
    <t>Удельный вес числа организаций, имеющих закрытые плавательные бассейны, в общем числе дошкольных образовательных организаций</t>
  </si>
  <si>
    <t>1.4.4.</t>
  </si>
  <si>
    <t>число дошкольных образовательных организаций (включая филиалы), имеющих закрытые плавательные бассейны</t>
  </si>
  <si>
    <t>85-к раздел 4.1, строка 09</t>
  </si>
  <si>
    <t>число дошкольных образовательных организаций (включая филиалы)</t>
  </si>
  <si>
    <t>Число персональных компьютеров, доступных для использования детьми, в расчете на 100 воспитанников дошкольных образовательных организаций</t>
  </si>
  <si>
    <t>1.4.5.</t>
  </si>
  <si>
    <t>число персональных компьютеров в дошкольных образовательных организациях, с учетом находящихся на капитальном ремонте, доступных для использования детьми (включая филиалы)</t>
  </si>
  <si>
    <t>85-к раздел 4.2, строка 11</t>
  </si>
  <si>
    <t>численность воспитанников дошкольных образовательных организаций (включая филиалы) в возрасте 3 года и старше</t>
  </si>
  <si>
    <t>85-к раздел 2.2, строка 01, графы 7, 8, 9, 10, 11</t>
  </si>
  <si>
    <t>Условия получения дошкольного образования лицами с ограниченными возможностями здоровья и инвалидами</t>
  </si>
  <si>
    <t>1.5.</t>
  </si>
  <si>
    <t xml:space="preserve">Удельный вес численности детей с ограниченными возможностями здоровья в общей численности воспитанников дошкольных образовательных организаций </t>
  </si>
  <si>
    <t>1.5.1.</t>
  </si>
  <si>
    <t>численность детей с ограниченными возможностями здоровья, обучающихся в образовательных организациях (включая филиалы), реализующих образовательные программы дошкольного образования</t>
  </si>
  <si>
    <t>85-к раздел 2.1, строка 01, графа 5</t>
  </si>
  <si>
    <t>раздел 2.1, строка 01, графа 3</t>
  </si>
  <si>
    <t>Российская Федерация; города и поселки городского типа; сельская местность</t>
  </si>
  <si>
    <t xml:space="preserve">Удельный вес численности детей-инвалидов в общей численности воспитанников дошкольных образовательных организаций </t>
  </si>
  <si>
    <t>1.5.2.</t>
  </si>
  <si>
    <t>численность детей-инвалидов, обучающихся в образовательных организациях (включая филиалы), реализующих образовательные программы дошкольного образования</t>
  </si>
  <si>
    <t>85-к раздел 2.2, строка 05</t>
  </si>
  <si>
    <t>Российская Федерация; субъекты Российской Федерации; города и поселки городского типа; сельская местность</t>
  </si>
  <si>
    <t>Состояние здоровья лиц, обучающихся по программам дошкольного образования</t>
  </si>
  <si>
    <t>1.6.</t>
  </si>
  <si>
    <t xml:space="preserve">Пропущено дней по болезни одним ребенком в дошкольной образовательной организации в год </t>
  </si>
  <si>
    <t>1.6.1.</t>
  </si>
  <si>
    <t>число дней, пропущенных воспитанниками образовательных организаций (включая филиалы), реализующих образовательные программы дошкольного образования, по болезни</t>
  </si>
  <si>
    <t>85-к раздел 2.3, строка 03, графа 3</t>
  </si>
  <si>
    <t>среднегодовая численность воспитанников образовательных организаций (включая филиалы), реализующих образовательные программы дошкольного образования</t>
  </si>
  <si>
    <t>85-к раздел 2.5, строка 10</t>
  </si>
  <si>
    <t>Российская Федерация</t>
  </si>
  <si>
    <t>Изменение сети дошкольных образовательных организаций (в том числе ликвидация и реорганизация организаций, осуществляющих образовательную деятельность)</t>
  </si>
  <si>
    <t>1.7.</t>
  </si>
  <si>
    <t>Темп роста числа дошкольных образовательных организаций</t>
  </si>
  <si>
    <t>1.7.1.</t>
  </si>
  <si>
    <t>число дошкольных образовательных организаций с учетом находящихся на капитальном ремонте (без учета филиалов) в отчетном году t</t>
  </si>
  <si>
    <t>85-к раздел 1.1, строка 01, графа 3 отчетный год</t>
  </si>
  <si>
    <t>85-к раздел 1.1, строка 01, графа 3 предыдущий год</t>
  </si>
  <si>
    <t>число дошкольных образовательных организаций с учетом находящихся на капитальном ремонте (без учета филиалов) в году t-1, предшествовавшем отчетному году t</t>
  </si>
  <si>
    <t>Российская Федерация, субъекты Российской Федерации; государственные и муниципальные организации, частные организации; города и поселки городского типа, сельская местность</t>
  </si>
  <si>
    <t>Финансово-экономическая деятельность дошкольных образовательных организаций</t>
  </si>
  <si>
    <t>1.8.</t>
  </si>
  <si>
    <t xml:space="preserve">Общий объем финансовых средств, поступивших в дошкольные образовательные организации, в расчете на одного воспитанника </t>
  </si>
  <si>
    <t>1.8.1.</t>
  </si>
  <si>
    <t>общий объем финансирования дошкольных образовательных организаций (включая филиалы)</t>
  </si>
  <si>
    <t>85-к раздел 5.1, строка 01, графа 3</t>
  </si>
  <si>
    <t>среднегодовая численность воспитанников дошкольных образовательных организаций (включая филиалы)</t>
  </si>
  <si>
    <t>1.8.2.</t>
  </si>
  <si>
    <t>Удельный вес финансовых средств от приносящей доход деятельности в общем объеме финансовых средств дошкольных образовательных организаций</t>
  </si>
  <si>
    <t>объем финансовых средств от приносящей доход деятельности (внебюджетных средств), поступивших в дошкольные образовательные организации (включая филиалы)</t>
  </si>
  <si>
    <t>85-к раздел 5.1, строка 06, графа 3</t>
  </si>
  <si>
    <t>Создание безопасных условий при организации образовательного процесса в дошкольных образовательных организациях</t>
  </si>
  <si>
    <t>1.9.</t>
  </si>
  <si>
    <t xml:space="preserve">Удельный вес числа организаций, здания которых находятся в аварийном состоянии, в общем числе дошкольных образовательных организаций </t>
  </si>
  <si>
    <t>1.9.1.</t>
  </si>
  <si>
    <t>число дошкольных образовательных организаций с учетом находящихся на капитальном ремонте (включая филиалы), здания которых находятся в аварийном состоянии</t>
  </si>
  <si>
    <t>85-к раздел 4.2, строка 08</t>
  </si>
  <si>
    <t>Удельный вес числа организаций, здания которых требуют капитального ремонта, в общем числе дошкольных образовательных организаций</t>
  </si>
  <si>
    <t>1.9.2.</t>
  </si>
  <si>
    <t>число дошкольных образовательных организаций (включая филиалы), здания которых требуют капитального ремонта</t>
  </si>
  <si>
    <t xml:space="preserve">Российская Федерация; субъекты Российской Федерации; города и поселки городского типа; сельская местность </t>
  </si>
  <si>
    <t>2. Сведения о развитии начального общего образования, основного общего образования и среднего общего образования</t>
  </si>
  <si>
    <t>Уровень доступности начального общего образования, основного общего образования и среднего общего образования и численность населения, получающего начальное общее образование, основное общее образование и среднее общее образование</t>
  </si>
  <si>
    <t>2.1.</t>
  </si>
  <si>
    <t>Охват детей начальным общим, основным общим и средним общим образованием (отношение численности учащихся, осваивающих образовательные программы начального общего, основного общего или среднего общего образования, к численности детей в возрасте 7 - 17 лет)</t>
  </si>
  <si>
    <t>2.1.1.</t>
  </si>
  <si>
    <t>численность обучающихся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(за исключением вечерних (сменных) общеобразовательных организаций)</t>
  </si>
  <si>
    <t>76-РИК раздел 1.2 строка 01, графа 5</t>
  </si>
  <si>
    <t>численность обучающихся вечерних (сменных) общеобразовательных организаций (включая филиалы)</t>
  </si>
  <si>
    <t>СВ-1, раздел 3 строка 8, графа 8</t>
  </si>
  <si>
    <t>численность обучающихся в отделениях на базе основного общего образования образовательных организаций, реализующих образовательные программы среднего профессионального образования</t>
  </si>
  <si>
    <t>профтех-1 раздел 1 строка 04 графа 17</t>
  </si>
  <si>
    <t>численность обучающихся, осваивающих образовательные программы на базе основного общего образования в образовательных организациях, реализующих образовательные программы среднего профессионального образования</t>
  </si>
  <si>
    <t>СПО-1 раздел 2.1.2 строка 01 графа 17</t>
  </si>
  <si>
    <t>численность постоянного населения в возрасте 7 - 17 лет (на 1 января следующего за отчетным года)</t>
  </si>
  <si>
    <t>демографические данные</t>
  </si>
  <si>
    <t>Российская Федерация; субъекты Российской Федерации.</t>
  </si>
  <si>
    <t>Удельный вес численности учащихся общеобразовательных организаций, обучающихся в соответствии с федеральным государственным образовательным стандартом, в общей численности учащихся общеобразовательных организаций</t>
  </si>
  <si>
    <t>2.1.2.</t>
  </si>
  <si>
    <t>численность обучающихся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 осваивающих образовательные программы, соответствующие требованиям федеральных государственных образовательных стандартов начального общего, основного общего и среднего общего образования</t>
  </si>
  <si>
    <t>дополнительная информация</t>
  </si>
  <si>
    <t>численность учащихся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t>
  </si>
  <si>
    <t>Российская Федерация; субъекты Российской Федерации; государственные и муниципальные организации; частные организации; города и поселки городского типа; сельская местность</t>
  </si>
  <si>
    <t>Оценка родителями учащихся общеобразовательных организаций возможности выбора общеобразовательной организации (оценка удельного веса численности родителей учащихся, отдавших своих детей в конкретную школу по причине отсутствия других вариантов для выбора, в общей численности родителей учащихся общеобразовательных организаций)</t>
  </si>
  <si>
    <t>2.1.3.</t>
  </si>
  <si>
    <t>численность респондентов (родителей учащихся общеобразовательных организаций), выбравших при ответе на вопрос анкеты "Рассматривали ли Вы при поступлении в данную школу наряду с ней другие возможные варианты или нет? (отметьте, пожалуйста, один ответ)" вариант "Нет, т.к. она единственная в нашем населенном пункте"</t>
  </si>
  <si>
    <t>Социологический опрос родителей учащихся общеобразовательных организаций</t>
  </si>
  <si>
    <t>численность респондентов (родителей учащихся общеобразовательных организаций), отвечавших на вопрос анкеты "Рассматривали ли Вы при поступлении в данную школу наряду с ней другие возможные варианты или нет? (отметьте, пожалуйста, один ответ)"</t>
  </si>
  <si>
    <t>Содержание образовательной деятельности и организация образовательного процесса по образовательным программам начального общего образования, основного общего образования и среднего общего образования</t>
  </si>
  <si>
    <t>2.2.</t>
  </si>
  <si>
    <t>Удельный вес численности лиц, занимающихся во вторую и третью смены, в общей численности учащихся общеобразовательных организаций</t>
  </si>
  <si>
    <t>численность учащихся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занимающихся во вторую смену</t>
  </si>
  <si>
    <t>численность учащихся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занимающихся в третью смену</t>
  </si>
  <si>
    <t>численность учащихся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 образовательных организаций (включая филиалы), реализующих образовательные программы начального общего, основного общего и среднего общего образования</t>
  </si>
  <si>
    <t>Российская Федерация; субъекты Российской Федерации; государственные и муниципальные организации; частные организации; города и поселки городского типа; сельская местность.</t>
  </si>
  <si>
    <t>2.2.1.</t>
  </si>
  <si>
    <t xml:space="preserve">Удельный вес численности лиц, углубленно изучающих отдельные предметы, в общей численности учащихся общеобразовательных организаций </t>
  </si>
  <si>
    <t>2.2.2.</t>
  </si>
  <si>
    <t>численность учащихся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 общеобразовательных организаций (включая филиалы; без вечерних (сменных) общеобразовательных организаций) с углубленным изучением отдельных предметов</t>
  </si>
  <si>
    <t>численность учащихся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 общеобразовательных организаций (включая филиалы; без вечерних (сменных) общеобразовательных организаций)</t>
  </si>
  <si>
    <t>Кадровое обеспечение общеобразовательных организаций, иных организаций, осуществляющих образовательную деятельность в части реализации основных общеобразовательных программ, а также оценка уровня заработной платы педагогических работников</t>
  </si>
  <si>
    <t>Численность учащихся в общеобразовательных организациях в расчете на 1 педагогического работника</t>
  </si>
  <si>
    <t>численность учащихся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(за исключением вечерних (сменных) общеобразовательных организаций)</t>
  </si>
  <si>
    <t>численность педагогических работников (без внешних совместителей)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(за исключением вечерних (сменных) общеобразовательных организаций)</t>
  </si>
  <si>
    <t>83-РИК (сводная) раздел 1.1, строка 07, графа 3</t>
  </si>
  <si>
    <t>83-РИК (сводная) раздел 2.1, строка 07, графа 3</t>
  </si>
  <si>
    <t>2.3.</t>
  </si>
  <si>
    <t>2.3.1.</t>
  </si>
  <si>
    <t>Россия, субъекты Российской Федерации; государственные и муниципальные организации; частные организации; города и поселки городского типа; сельская местность</t>
  </si>
  <si>
    <t>Удельный вес численности учителей в возрасте до 35 лет в общей численности учителей общеобразовательных организаций</t>
  </si>
  <si>
    <t>2.3.2.</t>
  </si>
  <si>
    <t>численность учителей (без внешних совместителей)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 в возрасте до 35 лет</t>
  </si>
  <si>
    <t>83-РИК (сводная) раздел 1.1, строка 08, графа 26, 27</t>
  </si>
  <si>
    <t>83-РИК (сводная) раздел 2.1, строка 08, графа 26, 27</t>
  </si>
  <si>
    <t>общая численность учителей (без внешних совместителей)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t>
  </si>
  <si>
    <t>83-РИК (сводная) раздел 1.1, строка 08, графа 3</t>
  </si>
  <si>
    <t>83-РИК (сводная) раздел 2.1, строка 08, графа 3</t>
  </si>
  <si>
    <t>2.3.3.</t>
  </si>
  <si>
    <t>фонд начисленной заработной платы педагогических работников списочного состава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 всего</t>
  </si>
  <si>
    <t>ЗП-образование, строка 05, графа 3</t>
  </si>
  <si>
    <t>фонд начисленной заработной платы учителей списочного состава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 всего</t>
  </si>
  <si>
    <t>ЗП-образование строка 06, графа 3</t>
  </si>
  <si>
    <t>средняя численность учителей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общего образования</t>
  </si>
  <si>
    <t>ЗП-образование строка 06, графа 1</t>
  </si>
  <si>
    <t>среднемесячная номинальная начисленная заработная плата в субъекте Российской Федерации</t>
  </si>
  <si>
    <t>П-4</t>
  </si>
  <si>
    <t>из них учителей</t>
  </si>
  <si>
    <t>всего</t>
  </si>
  <si>
    <t>Материально-техническое и информационное обеспечение общеобразовательных организаций, иных организаций, осуществляющих образовательную деятельность в части реализации основных общеобразовательных программ</t>
  </si>
  <si>
    <t>2.4.</t>
  </si>
  <si>
    <t xml:space="preserve">Общая площадь всех помещений общеобразовательных организаций в расчете на одного учащегося </t>
  </si>
  <si>
    <t>2.4.1.</t>
  </si>
  <si>
    <t>общая площадь помещений общеобразовательных организаций (включая филиалы; без учета находящихся на капитальном ремонте; без вечерних (сменных) общеобразовательных организаций)</t>
  </si>
  <si>
    <t>общая площадь помещений вечерних (сменных) общеобразовательных организаций (включая филиалы)</t>
  </si>
  <si>
    <t>СВ-1 раздел 8, строка 03, графа 3</t>
  </si>
  <si>
    <t>76-РИК, раздел 1.2, строка 01, графа 5</t>
  </si>
  <si>
    <t>численность учащихся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 общеобразовательных организаций (включая филиалы; без вечерних (сменных) общеобразовательных организаций), занимающихся во вторую смену</t>
  </si>
  <si>
    <t>численность учащихся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 общеобразовательных организаций (включая филиалы; без вечерних (сменных) общеобразовательных организаций), занимающихся в третью смену</t>
  </si>
  <si>
    <t>численность учащихся вечерних (сменных) общеобразовательных организаций (включая филиалы), обучающихся по очной форме обучения</t>
  </si>
  <si>
    <t>СВ-1 раздел 3, строка 08, графа 4</t>
  </si>
  <si>
    <t>численность учащихся вечерних (сменных) общеобразовательных организаций (включая филиалы), обучающихся по заочной форме обучения</t>
  </si>
  <si>
    <t>СВ-1 раздел 3, строка 08, графа 6</t>
  </si>
  <si>
    <t>Российская Федерация, субъекты Российской Федерации; государственные и муниципальные организации; частные организации; города и поселки городского типа, сельская местность</t>
  </si>
  <si>
    <t>Удельный вес числа организаций, имеющих водопровод, центральное отопление, канализацию, в общем числе общеобразовательных организаций:</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</si>
  <si>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t>
  </si>
  <si>
    <t>водопровод</t>
  </si>
  <si>
    <t>канализацию</t>
  </si>
  <si>
    <t>число вечерних (сменных) общеобразовательных организаций (включая филиалы), имеющих:</t>
  </si>
  <si>
    <t>СВ-1 раздел 8, строка 36, графа 3</t>
  </si>
  <si>
    <t>СВ-1 раздел 8, строка 37, графа 3</t>
  </si>
  <si>
    <t>СВ-1 раздел 8, строка 38, графа 3</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</si>
  <si>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t>
  </si>
  <si>
    <t>число вечерних (сменных образовательных организаций (включая филиалы)</t>
  </si>
  <si>
    <t>СВ-1 раздел 8, строка 01, графа 3</t>
  </si>
  <si>
    <t>Российская Федерация, субъекты Российской Федерации; государственные и муниципальные организации; частные организации; города и поселки городского типа; сельская местность.</t>
  </si>
  <si>
    <t>2.4.2.</t>
  </si>
  <si>
    <t>2.4.3.</t>
  </si>
  <si>
    <t>число компьютеров, используемых в учебных целях, в общеобразовательных организациях (включая филиалы; без учета находящихся на капитальном ремонте; без вечерних (сменных) общеобразовательных организаций)</t>
  </si>
  <si>
    <t>число компьютеров, используемых в учебных целях, имеющих доступ к Интернету, в общеобразовательных организациях (включая филиалы; без учета находящихся на капитальном ремонте; без вечерних (сменных) общеобразовательных организаций)</t>
  </si>
  <si>
    <t>число компьютеров, используемых в учебных целях, в вечерних (сменных) общеобразовательных организациях (включая филиалы)</t>
  </si>
  <si>
    <t>СВ-1 раздел 8, строка 51, графа 3</t>
  </si>
  <si>
    <t>число компьютеров, используемых в учебных целях, имеющих доступ к Интернету, в вечерних (сменных) общеобразовательных организациях (включая филиалы)</t>
  </si>
  <si>
    <t>численность учащихся вечерних (сменных) общеобразовательных организаций (включая филиалы)</t>
  </si>
  <si>
    <t>СВ-1 раздел 3, строка 08, графа 8</t>
  </si>
  <si>
    <t>Российская Федерация, субъекты Российской Федерации; государственные и муниципальные организации; частные организации; города и поселки городского типа; сельская местность</t>
  </si>
  <si>
    <t>Число персональных компьютеров, используемых в учебных целях, в расчете на 100 учащихся общеобразовательных организаций:</t>
  </si>
  <si>
    <t xml:space="preserve">имеющих доступ к Интернету </t>
  </si>
  <si>
    <t>Удельный вес числа общеобразовательных организаций, имеющих скорость подключения к сети Интернет от 1 Мбит/с и выше, в общем числе общеобразовательных организаций, подключенных к сети Интернет</t>
  </si>
  <si>
    <t>2.4.4.</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</si>
  <si>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 скорость подключения к сети Интернет от 1 Мбит/с и выше</t>
  </si>
  <si>
    <t>число вечерних (сменных) общеобразовательных организаций (включая филиалы), имеющих скорость подключения к сети Интернет от 1 Мбит/с и выше</t>
  </si>
  <si>
    <t>СВ-1 раздел 8, строка 63, 64, графа 3</t>
  </si>
  <si>
    <t>число вечерних (сменных) общеобразовательных организаций (включая филиалы)</t>
  </si>
  <si>
    <t>Условия получения начального общего, основного общего и среднего общего образования лицами с ограниченными возможностями здоровья и инвалидами</t>
  </si>
  <si>
    <t>Удельный вес численности детей с ограниченными возможностями здоровья, обучающихся в классах, не являющихся специальными (коррекционными), общеобразовательных организаций, в общей численности детей с ограниченными возможностями здоровья, обучающихся в общеобразовательных организациях</t>
  </si>
  <si>
    <t>численность обучающихся с ограниченными возможностями здоровья в классах, не являющихся специальными (коррекционными),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 Показывается численность обучающихся с ограниченными возможностями здоровья в образовательных организациях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 исключая специальные (коррекционные) образовательные организации и классы для обучающихся, воспитанников с ограниченными возможностями здоровья</t>
  </si>
  <si>
    <t>численность обучающихся с ограниченными возможностями здоровья в образовательных организациях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t>
  </si>
  <si>
    <t>2.5.1.</t>
  </si>
  <si>
    <t>2.5.</t>
  </si>
  <si>
    <t>Удельный вес численности детей-инвалидов, обучающихся в классах, не являющихся специальными (коррекционными), общеобразовательных организаций, в общей численности детей-инвалидов, обучающихся в общеобразовательных организациях</t>
  </si>
  <si>
    <t>2.5.2.</t>
  </si>
  <si>
    <t>численность детей-инвалидов, обучающихся в классах, не являющихся специальными (коррекционными),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 Показывается численность детей-инвалидов, обучающихся в образовательных организациях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 исключая специальные (коррекционные) образовательные организации и классы для обучающихся, воспитанников с ограниченными возможностями здоровья</t>
  </si>
  <si>
    <t>численность детей-инвалидов, обучающихся в образовательных организациях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t>
  </si>
  <si>
    <t>2.6.</t>
  </si>
  <si>
    <t>Результаты аттестации лиц, обучающихся по образовательным программам начального общего образования, основного общего образования и среднего общего образования</t>
  </si>
  <si>
    <t>база данных результатов ЕГЭ</t>
  </si>
  <si>
    <t>2.6.1.</t>
  </si>
  <si>
    <t>2.6.2.</t>
  </si>
  <si>
    <t>среднее значение тестовых баллов, полученных выпускниками, завершившими обучение по образовательным программам среднего общего образования, по результатам ЕГЭ по предмету i</t>
  </si>
  <si>
    <t>русский язык</t>
  </si>
  <si>
    <t>математика</t>
  </si>
  <si>
    <t>2.6.3.</t>
  </si>
  <si>
    <t>Среднее значение количества баллов по государственной итоговой аттестации (далее - ГИА), полученных выпускниками, освоившими образовательные программы основного общего образования: по математике; по русскому языку</t>
  </si>
  <si>
    <t>2.6.4.</t>
  </si>
  <si>
    <t>среднее значение тестовых баллов, полученных выпускниками, завершившими обучение по образовательным программам основного общего образования, по результатам ГИА по предмету i</t>
  </si>
  <si>
    <t>база данных результатов ГИА</t>
  </si>
  <si>
    <t>Российская Федерация; субъекты Российской Федерации; государственные и муниципальные организации; частные организации; города и поселки городского типа, сельская местность</t>
  </si>
  <si>
    <t>2.6.5.</t>
  </si>
  <si>
    <t>Состояние здоровья лиц, обучающихся по основным общеобразовательным программам, здоровьесберегающие условия, условия организации физкультурно-оздоровительной и спортивной работы в общеобразовательных организациях, а также в иных организациях, осуществляющих образовательную деятельность в части реализации основных общеобразовательных программ</t>
  </si>
  <si>
    <t>2.7.</t>
  </si>
  <si>
    <t xml:space="preserve">Удельный вес лиц, обеспеченных горячим питанием, в общей численности обучающихся общеобразовательных организаций </t>
  </si>
  <si>
    <t>2.7.1.</t>
  </si>
  <si>
    <t>численность обучающихся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 общеобразовательных организаций (включая филиалы; за исключением вечерних (сменных) общеобразовательных организаций), пользующихся горячим питанием</t>
  </si>
  <si>
    <t>численность обучающихся вечерних (сменных) общеобразовательных организаций (включая филиалы), пользующихся горячим питанием</t>
  </si>
  <si>
    <t>СВ-1 раздел 8, строка 23, графа 3</t>
  </si>
  <si>
    <t>численность обучающихся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 общеобразовательных организаций (включая филиалы; за исключением вечерних (сменных) общеобразовательных организаций)</t>
  </si>
  <si>
    <t>2.7.2.</t>
  </si>
  <si>
    <t>Удельный вес числа организаций, имеющих логопедический пункт или логопедический кабинет, в общем числе общеобразовательных организаций</t>
  </si>
  <si>
    <t>число общеобразовательных организаций (включая филиалы), имеющих логопедический пункт или логопедический кабинет (без вечерних (сменных) общеобразовательных организаций)</t>
  </si>
  <si>
    <t>76-РИК раздел 1.1, строка 01, графа 5</t>
  </si>
  <si>
    <t>2.7.3.</t>
  </si>
  <si>
    <t xml:space="preserve">Удельный вес числа организаций, имеющих физкультурные залы, в общем числе общеобразовательных организаций </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</si>
  <si>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 физкультурные залы</t>
  </si>
  <si>
    <t>число вечерних (сменных) общеобразовательных организаций (включая филиалы), имеющих физкультурные залы</t>
  </si>
  <si>
    <t>СВ-1 раздел 8, строка 11, графа 3</t>
  </si>
  <si>
    <t>2.7.4.</t>
  </si>
  <si>
    <t xml:space="preserve">Удельный вес числа организаций, имеющих плавательные бассейны, в общем числе общеобразовательных организаций </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</si>
  <si>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 плавательные бассейны</t>
  </si>
  <si>
    <t>число вечерних (сменных) общеобразовательных организаций (включая филиалы), имеющих плавательные бассейны</t>
  </si>
  <si>
    <t>СВ-1 раздел 8, строка 12, графа 3</t>
  </si>
  <si>
    <t>Изменение сети организаций, осуществляющих образовательную деятельность по основным общеобразовательным программам (в том числе ликвидация и реорганизация организаций, осуществляющих образовательную деятельность)</t>
  </si>
  <si>
    <t>2.8.</t>
  </si>
  <si>
    <t>Темп роста числа общеобразовательных организаций</t>
  </si>
  <si>
    <t>2.8.1.</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</si>
  <si>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в отчетном году t</t>
  </si>
  <si>
    <t>число вечерних (сменных) общеобразовательных организаций (включая филиалы) в отчетном году t</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</si>
  <si>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в году t-1, предшествовавшем отчетному году t</t>
  </si>
  <si>
    <t>число вечерних (сменных) общеобразовательных организаций (включая филиалы) в году t-1, предшествовавшем отчетному году t</t>
  </si>
  <si>
    <t>Финансово-экономическая деятельность общеобразовательных организаций, иных организаций, осуществляющих образовательную деятельность в части реализации основных общеобразовательных программ</t>
  </si>
  <si>
    <t>2.9.</t>
  </si>
  <si>
    <t xml:space="preserve">Общий объем финансовых средств, поступивших в общеобразовательные организации, в расчете на одного учащегося </t>
  </si>
  <si>
    <t>объем финансирования государственных и муниципальных общеобразовательных организаций (включая филиалы)</t>
  </si>
  <si>
    <t>ОШ-2 (сводная) раздел 2, строка 01, графа 5</t>
  </si>
  <si>
    <t>объем финансирования частных общеобразовательных организаций (включая филиалы)</t>
  </si>
  <si>
    <t>ОШ-2 (сводная) раздел 2, строка 45, графа 5 - негосударственные</t>
  </si>
  <si>
    <t>среднегодовая численность учащихся государственных и муниципальных общеобразовательных организаций (включая филиалы)</t>
  </si>
  <si>
    <t>ОШ-2 (сводная) раздел 5, строка 01, графа 5</t>
  </si>
  <si>
    <t>среднегодовая численность учащихся частных общеобразовательных организаций (включая филиалы)</t>
  </si>
  <si>
    <t>ОШ-2 (сводная) раздел 5, строка 01, графа 8 - негосударственные</t>
  </si>
  <si>
    <t>2.9.2.</t>
  </si>
  <si>
    <t>2.9.1.</t>
  </si>
  <si>
    <t>Российская Федерация; субъекты Российской Федерации; государственные и муниципальные организации; частные организации</t>
  </si>
  <si>
    <t>Удельный вес финансовых средств от приносящей доход деятельности в общем объеме финансовых средств общеобразовательных организаций</t>
  </si>
  <si>
    <t>объем средств от приносящей доход деятельности (внебюджетных средств), поступивших в государственные и муниципальные общеобразовательные организации (включая филиалы)</t>
  </si>
  <si>
    <t>ОШ-2 (сводная) раздел 2, строка 06, графа 5</t>
  </si>
  <si>
    <t>объем средств от приносящей доход деятельности (внебюджетных средств), поступивших в частные общеобразовательные организации (включая филиалы)</t>
  </si>
  <si>
    <t>ОШ-2 (сводная) раздел 2, строка 50, графа 5 – негосударственные</t>
  </si>
  <si>
    <t>общий объем финансирования государственных и муниципальных общеобразовательных организаций (включая филиалы)</t>
  </si>
  <si>
    <t>общий объем финансирования частных общеобразовательных организаций (включая филиалы)</t>
  </si>
  <si>
    <t>ОШ-2 (сводная) раздел 2, строка 45, графа 5 – негосударственные</t>
  </si>
  <si>
    <t>Создание безопасных условий при организации образовательного процесса в общеобразовательных организациях</t>
  </si>
  <si>
    <t>2.10.</t>
  </si>
  <si>
    <t xml:space="preserve">Удельный вес числа организаций, имеющих пожарные краны и рукава, в общем числе общеобразовательных организаций </t>
  </si>
  <si>
    <t>2.10.1.</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</si>
  <si>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 пожарные краны и рукава</t>
  </si>
  <si>
    <t>число вечерних (сменных) общеобразовательных организаций (включая филиалы), имеющих пожарные краны и рукава</t>
  </si>
  <si>
    <t>СВ-1 раздел 8, строка 74, графа 3</t>
  </si>
  <si>
    <t>Удельный вес числа организаций, имеющих дымовые извещатели, в общем числе общеобразовательных организаций</t>
  </si>
  <si>
    <t>2.10.2.</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</si>
  <si>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 дымовые извещатели</t>
  </si>
  <si>
    <t>число вечерних (сменных) общеобразовательных организаций (включая филиалы), имеющих дымовые извещатели</t>
  </si>
  <si>
    <t>СВ-1 раздел 8, строка 73, графа 3</t>
  </si>
  <si>
    <t>Удельный вес числа организаций, имеющих "тревожную кнопку", в общем числе общеобразовательных организаций</t>
  </si>
  <si>
    <t>2.10.3.</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</si>
  <si>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 "тревожную кнопку"</t>
  </si>
  <si>
    <t>число вечерних (сменных) общеобразовательных организаций (включая филиалы), имеющих "тревожную кнопку"</t>
  </si>
  <si>
    <t>СВ-1 раздел 8, строка 79, графа 3</t>
  </si>
  <si>
    <t>Удельный вес числа организаций, имеющих охрану, в общем числе общеобразовательных организаций</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</si>
  <si>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 охрану</t>
  </si>
  <si>
    <t>число вечерних (сменных) общеобразовательных организаций (включая филиалы), имеющих охрану</t>
  </si>
  <si>
    <t>СВ-1 раздел 8, строка 76, графа 3</t>
  </si>
  <si>
    <t>2.10.4.</t>
  </si>
  <si>
    <t>2.10.5.</t>
  </si>
  <si>
    <t>Удельный вес числа организаций, имеющих систему видеонаблюдения, в общем числе общеобразовательных организаций</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</si>
  <si>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 систему видеонаблюдения</t>
  </si>
  <si>
    <t>число вечерних (сменных) общеобразовательных организаций (включая филиалы), имеющих систему видеонаблюдения</t>
  </si>
  <si>
    <t>СВ-1 раздел 8, строка 78, графа 3</t>
  </si>
  <si>
    <t>2.10.6.</t>
  </si>
  <si>
    <t>Удельный вес числа организаций, здания которых находятся в аварийном состоянии, в общем числе общеобразовательных организаций</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</si>
  <si>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здания которых находятся в аварийном состоянии</t>
  </si>
  <si>
    <t>число вечерних (сменных) общеобразовательных организаций, здания которых находятся в аварийном состоянии (включая филиалы)</t>
  </si>
  <si>
    <t>СВ-1 раздел 8, строка 31, графа 3</t>
  </si>
  <si>
    <t>2.10.7.</t>
  </si>
  <si>
    <t>Удельный вес числа организаций, здания которых требуют капитального ремонта, в общем числе общеобразовательных организаций</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</si>
  <si>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здания которых требуют капитального ремонта</t>
  </si>
  <si>
    <t>число вечерних (сменных) общеобразовательных организаций (включая филиалы), здания которых требуют капитального ремонта</t>
  </si>
  <si>
    <t>СВ-1 раздел 8, строка 28, графа 3</t>
  </si>
  <si>
    <t>II. Профессиональное образование</t>
  </si>
  <si>
    <t>3. Сведения о развитии среднего профессионального образования</t>
  </si>
  <si>
    <t>3.1.</t>
  </si>
  <si>
    <t>Уровень доступности среднего профессионального образования и численность населения, получающего среднее профессиональное образование</t>
  </si>
  <si>
    <t>3.1.1.</t>
  </si>
  <si>
    <t>Охват молодежи образовательными программами среднего профессионального образования - программами подготовки квалифицированных рабочих, служащих (отношение численности обучающихся по программам подготовки квалифицированных рабочих, служащих к численности населения в возрасте 15 - 17 лет)</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</si>
  <si>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(за счет средств учредителя и по договорам, но без учета краткосрочно обученных)</t>
  </si>
  <si>
    <t>1 (профтех) раздел 1, строка 01, графа 17</t>
  </si>
  <si>
    <t>1 (профтех) раздел 2, строка 01, графа 6</t>
  </si>
  <si>
    <t>численность населения в возрасте 15 - 17 лет (на 1 января следующего за отчетным года)</t>
  </si>
  <si>
    <t>Охват молодежи образовательными программами среднего профессионального образования - программами подготовки специалистов среднего звена (отношение численности обучающихся по программам подготовки специалистов среднего звена к численности населения в возрасте 15 - 19 лет)</t>
  </si>
  <si>
    <t>3.1.2.</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</si>
  <si>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t>
  </si>
  <si>
    <t>СПО-1 раздел 2.1.2, строка 03, графа 17 – все формы обучения</t>
  </si>
  <si>
    <t>численность населения в возрасте 15 - 19 лет (на 1 января следующего за отчетным года)</t>
  </si>
  <si>
    <t>3.2.</t>
  </si>
  <si>
    <t>Содержание образовательной деятельности и организация образовательного процесса по образовательным программам среднего профессионального образования</t>
  </si>
  <si>
    <t>Удельный вес численности лиц, освоивших образовательные программы среднего профессионального образования - программы подготовки специалистов среднего звена с использованием дистанционных образовательных технологий, электронного обучения, в общей численности выпускников, получивших среднее профессиональное образование по программам подготовки специалистов среднего звена</t>
  </si>
  <si>
    <t>3.2.1.</t>
  </si>
  <si>
    <t>численность выпускников, освоивших образовательные программы среднего профессионального образования - программы подготовки специалистов среднего звена с использованием дистанционных образовательных технологий</t>
  </si>
  <si>
    <t>СПО-1 раздел 2.1.2, строка 07 – все формы обучения</t>
  </si>
  <si>
    <t>численность выпускников, освоивших образовательные программы среднего профессионального образования - программы подготовки специалистов среднего звена</t>
  </si>
  <si>
    <t>СПО-1 раздел 2.1.2, строка 03, графа 25 – все формы обучения</t>
  </si>
  <si>
    <t>3.2.2.</t>
  </si>
  <si>
    <t>Удельный вес численности лиц, обучающихся по образовательным программам среднего профессионального образования - программам подготовки квалифицированных рабочих, служащих на базе основного общего образования или среднего общего образования, в общей численности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 на базе основного общего образования; на базе среднего общего образования</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</si>
  <si>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в отделениях на базе основного общего образования (за счет средств учредителя и по договорам, но без учета краткосрочно обученных)</t>
  </si>
  <si>
    <t>1 (профтех) раздел 1, строка 04, графа 17</t>
  </si>
  <si>
    <t>1 (профтех) раздел 2, строка 03, графа 6</t>
  </si>
  <si>
    <t xml:space="preserve">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(за счет средств учредителя и по договорам, но без учета краткосрочно обученных) (за исключением численности обучающихся в профессиональных училищах уголовно-исполнительной системы и специальных профессиональных училищах) </t>
  </si>
  <si>
    <t>1 (профтех) (раздел 1, строка 09, графа 17</t>
  </si>
  <si>
    <t>1 (профтех) раздел 2, строка 16, графа 6</t>
  </si>
  <si>
    <t>1 (профтех) раздел 1, строка 10, графа 17</t>
  </si>
  <si>
    <t>1 (профтех) раздел 2, строка 17, графа 6</t>
  </si>
  <si>
    <t>на базе среднего общего образования</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</si>
  <si>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в отделениях на базе среднего общего образования (за счет средств учредителя и по договорам, но без учета краткосрочно обученных)</t>
  </si>
  <si>
    <t>1 (профтех) раздел 1, строка 03, графа 17</t>
  </si>
  <si>
    <t>1 (профтех) раздел 2, строка 02, графа 6</t>
  </si>
  <si>
    <t>Удельный вес численности лиц, обучающихся по образовательным программам среднего профессионального образования - программам подготовки специалистов среднего звена на базе основного общего образования или среднего общего образования, в общей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 на базе основного общего образования; на базе среднего общего образования</t>
  </si>
  <si>
    <t>3.2.3.</t>
  </si>
  <si>
    <t>на базе основного общего образования</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</si>
  <si>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на базе основного общего образования</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</si>
  <si>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на базе среднего общего образования</t>
  </si>
  <si>
    <t>3.3.4.</t>
  </si>
  <si>
    <t>3.2.4.</t>
  </si>
  <si>
    <t>Удельный вес численности студентов очной формы обучения в общей их численности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</si>
  <si>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по очной форме обучения (за счет средств учредителя и по договорам, но без учета краткосрочно обученных)</t>
  </si>
  <si>
    <t>1 (профтех) раздел 4, строка 01, графа 8</t>
  </si>
  <si>
    <t>1 (профтех) раздел 4, строка 01, графа 12</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</si>
  <si>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(за счет средств учредителя и по договорам, но без учета краткосрочно обученных) (за исключением численности обучающихся в профессиональных училищах уголовно-исполнительной системы и специальных профессиональных училищах)</t>
  </si>
  <si>
    <t>1 (профтех) раздел 4, строка 01, графа 3</t>
  </si>
  <si>
    <t>1 (профтех) раздел 4, строка 01, графа 10</t>
  </si>
  <si>
    <t>1 (профтех) раздел 4, строка 01, графа 14</t>
  </si>
  <si>
    <t>1 (профтех) раздел 4, строка 01, графа 15</t>
  </si>
  <si>
    <t>3.2.5.</t>
  </si>
  <si>
    <t xml:space="preserve">Структура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 по формам обучения (удельный вес численности студентов соответствующей формы обучения в общей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 очная форма обучения; очно-заочная форма обучения; заочная форма обучения </t>
  </si>
  <si>
    <t>очная форма обучения;</t>
  </si>
  <si>
    <t>заочная форма обучения</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</si>
  <si>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по очной форме обучения</t>
  </si>
  <si>
    <t>СПО-1 раздел 2.1.2, строка 03, графа 17 – очное</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</si>
  <si>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по очно-заочной форме обучения</t>
  </si>
  <si>
    <t>СПО-1 раздел 2.1.2 строка 03, графа 17 – очно-заочное</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</si>
  <si>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по заочной форме обучения (включая экстернат)</t>
  </si>
  <si>
    <t>СПО-1 раздел 2.1.2, строка 03, графа 17 – заочное</t>
  </si>
  <si>
    <t>Раздел/подраздел/показатель</t>
  </si>
  <si>
    <t>Удельный вес численности лиц, обучающихся на платной основе, в общей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t>
  </si>
  <si>
    <t>3.2.6.</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</si>
  <si>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с полным возмещением стоимости обучения</t>
  </si>
  <si>
    <t>3.3.</t>
  </si>
  <si>
    <t>Кадровое обеспечение профессиональных образовательных организаций и образовательных организаций высшего образования в части реализации образовательных программ среднего профессионального образования, а также оценка уровня заработной платы педагогических работников</t>
  </si>
  <si>
    <t>Удельный вес численности лиц, имеющих высшее образование, в общей численности педагогических работников (без внешних совместителей и работающих по договорам гражданско-правового характера)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</si>
  <si>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преподаватели</t>
  </si>
  <si>
    <t>численность педагогических работников (без внешних совместителей и работающих по договорам гражданско-правового характера)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 имеющих высшее образование</t>
  </si>
  <si>
    <t>3 (профтех) строка 08, графа 14</t>
  </si>
  <si>
    <t>численность педагогических работников (без внешних совместителей и работающих по договорам гражданско-правового характера)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</si>
  <si>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3 (профтех) строка 08, графа 3</t>
  </si>
  <si>
    <t>численность преподавателей (без внешних совместителей и работающих по договорам гражданско-правового характера)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 имеющих высшее образование</t>
  </si>
  <si>
    <t>3 (профтех) строка 09, графа 14</t>
  </si>
  <si>
    <t>численность преподавателей (без внешних совместителей и работающих по договорам гражданско-правового характера)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</si>
  <si>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3 (профтех) строка 09, графа 3</t>
  </si>
  <si>
    <t>3.3.1.</t>
  </si>
  <si>
    <t>3.3.2.</t>
  </si>
  <si>
    <t>Удельный вес численности лиц, имеющих высшее образование, в общей численности педагогических работников (без внешних совместителей и работающих по договорам гражданско-правового характера)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всего; преподаватели</t>
  </si>
  <si>
    <t>численность педагогических работников (без внешних совместителей и работающих по договорам гражданско-правового характера) образовательных организаций (включая филиалы), реализующих образовательные программы среднего профессионального образования - программы подготовки специалистов среднего звена, имеющих высшее образование</t>
  </si>
  <si>
    <t>СПО-1 раздел 3.1.1, строка 06, графа 4</t>
  </si>
  <si>
    <t>численность педагогических работников (без внешних совместителей и работающих по договорам гражданско-правового характера) образовательных организаций (включая филиалы), реализующих образовательные программы среднего профессионального образования - программы подготовки специалистов среднего звена</t>
  </si>
  <si>
    <t>СПО-1 раздел 3.1.1, строка 06, графа 3</t>
  </si>
  <si>
    <t>численность преподавателей (без внешних совместителей и работающих по договорам гражданско-правового характера) образовательных организаций (включая филиалы), реализующих образовательные программы среднего профессионального образования - программы подготовки специалистов среднего звена, имеющих высшее образование</t>
  </si>
  <si>
    <t>СПО-1 раздел 3.1.1, строка 07, графа 4</t>
  </si>
  <si>
    <t>численность преподавателей (без внешних совместителей и работающих по договорам гражданско-правового характера) образовательных организаций (включая филиалы), реализующих образовательные программы среднего профессионального образования - программы подготовки специалистов среднего звена</t>
  </si>
  <si>
    <t>СПО-1 раздел 3.1.1, строка 07, графа 3</t>
  </si>
  <si>
    <t>Удельный вес численности лиц, имеющих квалификационную категорию, в общей численности педагогических работников (без внешних совместителей и работающих по договорам гражданско-правового характера)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</si>
  <si>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численность педагогических работников (без внешних совместителей и работающих по договорам гражданско-правового характера)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 имеющих высшую квалификационную категорию</t>
  </si>
  <si>
    <t>3 (профтех) строка 08, графа 9</t>
  </si>
  <si>
    <t>численность педагогических работников (без внешних совместителей и работающих по договорам гражданско-правового характера)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 имеющих первую квалификационную категорию</t>
  </si>
  <si>
    <t>3 (профтех) строка 08, графа 10</t>
  </si>
  <si>
    <t>3.3.3.</t>
  </si>
  <si>
    <t>Удельный вес численности лиц, имеющих квалификационную категорию, в общей численности педагогических работников (без внешних совместителей и работающих по договорам гражданско-правового характера)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t>
  </si>
  <si>
    <t>высшая квалификационная категория</t>
  </si>
  <si>
    <t>первая квалификационная категория</t>
  </si>
  <si>
    <t>численность педагогических работников (без внешних совместителей и работающих по договорам гражданско-правового характера) образовательных организаций (включая филиалы), реализующих образовательные программы среднего профессионального образования - программы подготовки специалистов среднего звена, имеющих высшую квалификационную категорию</t>
  </si>
  <si>
    <t>СПО-1 раздел 3.1.1, строка 06, графа 12</t>
  </si>
  <si>
    <t>численность педагогических работников (без внешних совместителей и работающих по договорам гражданско-правового характера) образовательных организаций (включая филиалы), реализующих образовательные программы среднего профессионального образования - программы подготовки специалистов среднего звена, имеющих первую квалификационную категорию</t>
  </si>
  <si>
    <t>СПО-1 раздел 3.1.1, строка 06, графа 13</t>
  </si>
  <si>
    <t>численность педагогических работников (без внешних совместителей и работающих по договорам гражданско-правового характера)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t>
  </si>
  <si>
    <t>3.3.5.</t>
  </si>
  <si>
    <t>Численность студентов, обучающихся по образовательным программам среднего профессионального образования, в расчете на 1 работника, замещающего должности преподавателей и (или) мастеров производственного обучения: программы подготовки квалифицированных рабочих, служащих; программы подготовки специалистов среднего звена</t>
  </si>
  <si>
    <t>Программы подготовки квалифицированных рабочих, служащих</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</si>
  <si>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по очной форме обучения за счет средств учредителя</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</si>
  <si>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по очной форме обучения по договорам (но без учета краткосрочно обученных)</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</si>
  <si>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в профессиональных училищах уголовно-исполнительной системы за счет средств учредителя</t>
  </si>
  <si>
    <t>1 (профтех) раздел 1, строка 09, графа 17</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</si>
  <si>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в специальных профессиональных училищах учреждениях за счет средств учредителя</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</si>
  <si>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в профессиональных училищах уголовно-исполнительной системы по договорам</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</si>
  <si>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в специальных профессиональных училищах учреждениях по договорам</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</si>
  <si>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по очно-заочной форме обучения и в форме экстерната за счет средств учредителя</t>
  </si>
  <si>
    <t>1 (профтех) раздел 1, строка 08, графа 17</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</si>
  <si>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по очно-заочной форме обучения и в форме экстерната по договорам (но без учета краткосрочно обученных)</t>
  </si>
  <si>
    <t>1 (профтех) раздел 2, строка 05, графа 6</t>
  </si>
  <si>
    <t>численность преподавателей (без внешних совместителей и работающих по договорам гражданско-правового характера) профессиональных образовательных организаций, реализующих образовательные среднего профессионального образования - исключительно программы подготовки квалифицированных рабочих, служащих</t>
  </si>
  <si>
    <t>численность мастеров производственного обучения (без внешних совместителей и работающих по договорам гражданско-правового характера) профессиональных образовательных организаций, реализующих образовательные среднего профессионального образования - исключительно программы подготовки квалифицированных рабочих, служащих</t>
  </si>
  <si>
    <t>3 (профтех) строка 14, графа 3</t>
  </si>
  <si>
    <t>Программы подготовки специалистов среднего звена</t>
  </si>
  <si>
    <t>СПО-1 раздел 2.1.2, строка 03, графа 17 – очно-заочное</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</si>
  <si>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по заочной форме обучения и форме экстерната</t>
  </si>
  <si>
    <t>численность мастеров производственного обучения (без внешних совместителей и работающих по договорам гражданско-правового характера) образовательных организаций (включая филиалы), реализующих образовательные программы среднего профессионального образования - подготовки специалистов среднего звена</t>
  </si>
  <si>
    <t>СПО-1 раздел 3.1.1, строка 08, графа 3</t>
  </si>
  <si>
    <t>3.3.6.</t>
  </si>
  <si>
    <t xml:space="preserve">Отношение среднемесячной заработной платы преподавателей и мастеров производственного обучения государственных и муниципальных образовательных организаций, реализующих образовательные программы среднего профессионального образования к среднемесячной заработной плате в субъекте Российской Федерации </t>
  </si>
  <si>
    <t>фонд начисленной заработной платы преподавателей и мастеров производственного обучения списочного состава (без фонда заработной платы внешних совместителей) государственных (муниципальных) образовательных организаций (включая филиалы), реализующих образовательные программы среднего профессионального образования - программы подготовки квалифицированных рабочих, служащих и программы подготовки специалистов среднего звена</t>
  </si>
  <si>
    <t>ЗП-образование строка 09, графа 3</t>
  </si>
  <si>
    <t>ЗП-образование строка 10, графа 3</t>
  </si>
  <si>
    <t>ЗП-образование строка 12, графа 3</t>
  </si>
  <si>
    <t>ЗП-образование строка 13, графа 3</t>
  </si>
  <si>
    <t>средняя численность преподавателей и мастеров производственного обучения списочного состава (без внешних совместителей) государственных (муниципальных) образовательных организаций (включая филиалы), реализующих образовательные программы среднего профессионального образования - программы подготовки квалифицированных рабочих, служащих и программы подготовки специалистов среднего звена</t>
  </si>
  <si>
    <t>ЗП-образование строка 09, графа 1</t>
  </si>
  <si>
    <t xml:space="preserve">ЗП-образование строка 10, графа </t>
  </si>
  <si>
    <t>ЗП-образование строка 12, графа 1</t>
  </si>
  <si>
    <t>ЗП-образование строка 13, графа 1</t>
  </si>
  <si>
    <t>среднемесячная номинальная начисленная заработная плата в экономике субъекта Российской Федерации</t>
  </si>
  <si>
    <t>3.3.7.</t>
  </si>
  <si>
    <t>3.3.8.</t>
  </si>
  <si>
    <t>3.4.</t>
  </si>
  <si>
    <t>Материально-техническое и информационное обеспечение профессиональных образовательных организаций и образовательных организаций высшего образования, реализующих образовательные программы среднего профессионального образования</t>
  </si>
  <si>
    <t>Обеспеченность студентов профессиональных образовательных организаций, реализующих программы среднего профессионального образования - программы подготовки специалистов среднего звена общежитиями (удельный вес студентов, проживающих в общежитиях, в общей численности студентов, нуждающихся в общежитиях)</t>
  </si>
  <si>
    <t>3.4.1.</t>
  </si>
  <si>
    <t>численность студентов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проживающих в общежитиях (включая проживающих в общежитиях сторонних организаций)</t>
  </si>
  <si>
    <t>СПО-2 раздел 1.2, строка 13</t>
  </si>
  <si>
    <t>численность студентов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нуждающихся в общежитиях</t>
  </si>
  <si>
    <t>СПО-2 раздел 1.2, строка 12</t>
  </si>
  <si>
    <t>3.4.2.</t>
  </si>
  <si>
    <t>Обеспеченность студентов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сетью общественного питания</t>
  </si>
  <si>
    <t>число посадочных мест в собственных (без сданных в аренду и субаренду) и арендованных предприятиях (подразделениях) общественного питания, расположенных в учебно-лабораторных зданиях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</si>
  <si>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СПО-2 раздел 1.3, строка 01, графа 3</t>
  </si>
  <si>
    <t>расчетная численность студентов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</si>
  <si>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СПО-2 раздел 3.3, справка 6, строка 15, графа 3</t>
  </si>
  <si>
    <t>число персональных компьютеров, используемых в учебных целях, в профессиональных образовательных организациях,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</si>
  <si>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2 (профтех) раздел 4, строка 03, графа 4</t>
  </si>
  <si>
    <t>число персональных компьютеров, используемых в учебных целях, в профессиональных образовательных организациях,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 имеющих доступ к Интернету</t>
  </si>
  <si>
    <t>2 (профтех) раздел 4, строка 08, графа 4</t>
  </si>
  <si>
    <t>3.4.4.</t>
  </si>
  <si>
    <t xml:space="preserve">Число персональных компьютеров, используемых в учебных целях, в расчете на 100 студентов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 </t>
  </si>
  <si>
    <t>Число персональных компьютеров, используемых в учебных целях, в расчете на 100 студентов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t>
  </si>
  <si>
    <t>число персональных компьютеров, используемых в учебных целях, в профессиональных образовательных организациях (включая филиалы) и филиалах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</si>
  <si>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СПО-2 раздел 2.1, строка 01, графа 4</t>
  </si>
  <si>
    <t>число персональных компьютеров, используемых в учебных целях, в профессиональных образовательных организациях (включая филиалы) и филиалах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имеющих доступ к Интернету</t>
  </si>
  <si>
    <t>СПО-2 раздел 2.1, строка 04, графа 4</t>
  </si>
  <si>
    <t>численность студентов, приведенная к очной форме обучения профессиональных образовательных организаций (включая филиалы) и филиалы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</si>
  <si>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СПО-2 раздел 3.3, справка 6, строка 14, графа 3</t>
  </si>
  <si>
    <t>3.4.5.</t>
  </si>
  <si>
    <t xml:space="preserve">Удельный вес числа организаций, подключенных к Интернету со скоростью передачи данных 2 Мбит/сек и выше, в общем числе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подключенных к Интернету </t>
  </si>
  <si>
    <t>число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подключенных к Интернету со скоростью передачи данных 2 Мбит/сек и выше</t>
  </si>
  <si>
    <t>СПО-2 раздел 2.3, строка 05</t>
  </si>
  <si>
    <t>число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подключенных к Интернету</t>
  </si>
  <si>
    <t>СПО-2 раздел 2.3, строка 01-05</t>
  </si>
  <si>
    <t xml:space="preserve">Площадь учебно-лабораторных зданий профессиональных образовательных организаций в расчете на одного студента: профессиональные образовательные организации, реализующие программы среднего профессионального образования - исключительно программы подготовки квалифицированных рабочих, служащих; профессиональные образовательные организации, реализующие программы среднего профессионального образования - программы подготовки специалистов среднего звена </t>
  </si>
  <si>
    <t>профессиональные образовательные организации, реализующие программы подготовки квалифицированных рабочих, служащих</t>
  </si>
  <si>
    <t>площадь учебно-лабораторных зданий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 (без учета площади: сданной в аренду или субаренду, находящейся на капитальном ремонте или реконструкции)</t>
  </si>
  <si>
    <t>2 (профтех) раздел 2, строка 01, графа 11</t>
  </si>
  <si>
    <t>2 (профтех) раздел 2, строка 01, графа 12</t>
  </si>
  <si>
    <t>2 (профтех) раздел 2, строка 01, графа 13</t>
  </si>
  <si>
    <t>Профессиональные образовательные организации, реализующие программы подготовки специалистов среднего звена</t>
  </si>
  <si>
    <t>площадь учебно-лабораторных зданий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(без учета площади: сданной в аренду или субаренду, находящейся на капитальном ремонте)</t>
  </si>
  <si>
    <t>СПО-2 раздел 1.2, строка 01, графа 09-12</t>
  </si>
  <si>
    <t>СПО-2 раздел 1.2, строка 01, графы 5</t>
  </si>
  <si>
    <t>СПО-2 раздел 1.2, строка 01, графы 4</t>
  </si>
  <si>
    <t>численность студентов, приведенная к очной форме обучения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</si>
  <si>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3.5.</t>
  </si>
  <si>
    <t>Условия получения среднего профессионального образования лицами с ограниченными возможностями здоровья и инвалидами</t>
  </si>
  <si>
    <t xml:space="preserve">Удельный вес числа организаций, обеспечивающих доступность обучения и проживания лиц с ограниченными возможностями здоровья и инвалидов, в общем числе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t>
  </si>
  <si>
    <t>3.5.1.</t>
  </si>
  <si>
    <t>число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обеспечивающих доступность обучения и проживания лиц с ограниченными возможностями здоровья и инвалидов (учебно-лабораторные здания и общежития, которых доступны для лиц с ограниченными возможностями здоровья, детей-инвалидов и инвалидов)</t>
  </si>
  <si>
    <t>СПО-2 раздел 1.1, строка 07, графы 3</t>
  </si>
  <si>
    <t>число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</si>
  <si>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СПО-2 раздел 1.1, строка 01, графы 3</t>
  </si>
  <si>
    <t>СПО-2 раздел 1.1, строка 01, графы 4</t>
  </si>
  <si>
    <t>3.5.2.</t>
  </si>
  <si>
    <t>Удельный вес численности студентов с ограниченными возможностями здоровья в общей численности студентов, обучающихся по образовательным программам среднего профессионального образования:</t>
  </si>
  <si>
    <t>программы подготовки квалифицированных рабочих, служащих</t>
  </si>
  <si>
    <t>численность лиц с ограниченными возможностями здоровья, обучающихся по образовательным программам среднего профессионального образования - программам подготовки квалифицированных рабочих, служащих (за счет средств учредителя и по договорам, но без учета краткосрочно обученных)</t>
  </si>
  <si>
    <t>1 (профтех) раздел 9, строка 02, графы 5</t>
  </si>
  <si>
    <t>1 (профтех) раздел 9, строка 02, графы 6</t>
  </si>
  <si>
    <t>1 (профтех) раздел 9, строка 02, графы 11</t>
  </si>
  <si>
    <t>1 (профтех) раздел 9, строка 02, графы 12</t>
  </si>
  <si>
    <t>Удельный вес численности студентов-инвалидов в общей численности студентов, обучающихся по образовательным программам среднего профессионального образования:</t>
  </si>
  <si>
    <t xml:space="preserve">программы подготовки специалистов среднего звена </t>
  </si>
  <si>
    <t>численность детей инвалидов и инвалидов, обучающихся по образовательным программам среднего профессионального образования - программам подготовки квалифицированных рабочих, служащих (за счет средств учредителя и по договорам, но без учета краткосрочно обученных)</t>
  </si>
  <si>
    <t>1 (профтех) раздел 9, строка 01, графы 7</t>
  </si>
  <si>
    <t>1 (профтех) раздел 9, строка 01, графы 8</t>
  </si>
  <si>
    <t>1 (профтех) раздел 9, строка 01, графы 13</t>
  </si>
  <si>
    <t>1 (профтех) раздел 9, строка 01, графы 14</t>
  </si>
  <si>
    <t>3.5.3.</t>
  </si>
  <si>
    <t>численность инвалидов, обучающихся по образовательным программам среднего профессионального образования - программам подготовки специалистов среднего звена</t>
  </si>
  <si>
    <t>СПО-1 раздел 2.3, строка 08, графы 4 – все формы обучения</t>
  </si>
  <si>
    <t>СПО-1 раздел 2.3, строка 08, графы 7 – все формы обучения</t>
  </si>
  <si>
    <t>3.6.</t>
  </si>
  <si>
    <t>Учебные и внеучебные достижения обучающихся лиц и профессиональные достижения выпускников организаций, реализующих программы среднего профессионального образования</t>
  </si>
  <si>
    <t xml:space="preserve">Удельный вес численности студентов очной формы обучения, получающих стипендии, в общей численности студентов очной формы обучения, обучающихся по образовательным программам среднего профессионального образования - программам подготовки специалистов среднего звена </t>
  </si>
  <si>
    <t>3.6.1.</t>
  </si>
  <si>
    <t>численность студентов очной формы обучения, обучающихся по образовательным программам среднего профессионального образования - программам подготовки специалистов среднего звена, получающих стипендии</t>
  </si>
  <si>
    <t>СПО-1 раздел 2.4, строка 01, графа 3</t>
  </si>
  <si>
    <t>численность студентов очной формы обучения, обучающихся по образовательным среднего профессионального образования - программам подготовки специалистов среднего звена</t>
  </si>
  <si>
    <t>СПО-1 раздел 2.1.2, строка 03, графа 17</t>
  </si>
  <si>
    <t>3.6.2.</t>
  </si>
  <si>
    <t>Уровень безработицы выпускников, завершивших обучение по образовательным программам среднего профессионального образования в течение трех лет, предшествующих отчетному периоду:</t>
  </si>
  <si>
    <t>численность безработных выпускников со средним профессиональным образованием (программы подготовки квалифицированных рабочих, служащих), завершивших обучение в течение трех лет, предшествующих отчетному периоду</t>
  </si>
  <si>
    <t>обследование населения по проблемам занятости</t>
  </si>
  <si>
    <t>численность экономически активных выпускников (занятых и безработных) со средним профессиональным образованием (программы подготовки квалифицированных рабочих, служащих), завершивших обучение в течение трех лет, предшествующих отчетному периоду</t>
  </si>
  <si>
    <t>численность безработных выпускников со средним профессиональным образованием (программы подготовки специалистов среднего звена), завершивших обучение в течение трех лет, предшествующих отчетному периоду</t>
  </si>
  <si>
    <t>численность экономически активных выпускников (занятых и безработных) со средним профессиональным образованием (программы подготовки специалистов среднего звена), завершивших обучение в течение трех лет, предшествующих отчетному периоду</t>
  </si>
  <si>
    <t>3.7.</t>
  </si>
  <si>
    <t>Изменение сети организаций, осуществляющих образовательную деятельность по образовательным программам среднего профессионального образования (в том числе ликвидация и реорганизация организаций, осуществляющих образовательную деятельность)</t>
  </si>
  <si>
    <t>3.7.1.</t>
  </si>
  <si>
    <t>число профессиональных образовательных организаций (включая их филиалы), реализующих образовательные программы среднего профессионального образования - программы подготовки квалифицированных рабочих, служащих в отчетном году t</t>
  </si>
  <si>
    <t>1 (профтех) раздел 1, строка 01, графа 19 – отчетный год</t>
  </si>
  <si>
    <t>число профессиональных образовательных организаций (включая их филиалы), реализующих образовательные программы среднего профессионального образования - программы подготовки квалифицированных рабочих, служащих в году t-1, предшествовавшем отчетному году t</t>
  </si>
  <si>
    <t>1 (профтех) раздел 1, строка 01, графа 19 – предыдущий год</t>
  </si>
  <si>
    <t>профессиональные образовательные организации</t>
  </si>
  <si>
    <t>организации высшего образования, имеющие в своем составе структурные подразделения, реализующие образовательные программы подготовки квалифицированных рабочих, служащих</t>
  </si>
  <si>
    <t>число организаций высшего образования, имеющих в своем составе структурные подразделения, реализующие образовательные программы среднего профессионального образования - подготовки квалифицированных рабочих, служащих в отчетном году t</t>
  </si>
  <si>
    <t>число организаций высшего образования, имеющих в своем составе структурные подразделения, реализующие образовательные программы среднего профессионального образования - подготовки квалифицированных рабочих, служащих в году t-1, предшествовавшем отчетном году t</t>
  </si>
  <si>
    <t>число профессиональных образовательных организаций (включая их филиалы), реализующих образовательные программы среднего профессионального образования - программы подготовки специалистов среднего звена в отчетном году t</t>
  </si>
  <si>
    <t>СПО-1 раздел 1.2, строка 01, графа 3 – отчетный год</t>
  </si>
  <si>
    <t>число профессиональных образовательных организаций (включая их филиалы), реализующих образовательные программы среднего профессионального образования - программы подготовки специалистов среднего звена в году t-1, предшествовавшем отчетному году t</t>
  </si>
  <si>
    <t>СПО-1 раздел 1.2, строка 01, графа 3 – предыдущий год</t>
  </si>
  <si>
    <t>организации высшего образования, имеющие в своем составе структурные подразделения, реализующие образовательные программы подготовки специалистов среднего звена</t>
  </si>
  <si>
    <t>число организаций высшего образования, имеющих в своем составе структурные подразделения, реализующие образовательные программы среднего профессионального образования - программы подготовки специалистов среднего звена в отчетном году t</t>
  </si>
  <si>
    <t>число организаций высшего образования, имеющих в своем составе структурные подразделения, реализующие образовательные программы среднего профессионального образования - программы подготовки специалистов среднего звена в году t-1, предшествовавшем отчетному году t</t>
  </si>
  <si>
    <t>Российская Федерация, субъекты Российской Федерации, государственные и муниципальные организации, частные организации</t>
  </si>
  <si>
    <t>3.8.</t>
  </si>
  <si>
    <t>Финансово-экономическая деятельность профессиональных образовательных организаций и образовательных организаций высшего образования в части обеспечения реализации образовательных программ среднего профессионального образования</t>
  </si>
  <si>
    <t xml:space="preserve">Удельный вес финансовых средств от приносящей доход деятельности в общем объеме финансовых средств, полученных образовательными организациями от реализации образовательных программ среднего профессионального образования - программ подготовки квалифицированных рабочих, служащих: профессиональные образовательные организации; организации высшего образования </t>
  </si>
  <si>
    <t>3.8.1.</t>
  </si>
  <si>
    <t>объем финансовых средств от приносящей доход деятельности (внебюджетных средств)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</si>
  <si>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2 (профтех) раздел 5, строка 06, графа 3</t>
  </si>
  <si>
    <t>объем финансовых средств от приносящей доход деятельности (внебюджетных средств), поступивших в профессиональные образовательные организации (включая филиалы) и филиалы образовательных организаций высшего образования, реализующие образовательные программы среднего профессионального образования, от реализации образовательных программ среднего профессионального образования - программ подготовки квалифицированных рабочих, служащих</t>
  </si>
  <si>
    <t>СПО-2 раздел 3.1, строка 06, графа 5</t>
  </si>
  <si>
    <t>организации высшего образования</t>
  </si>
  <si>
    <t>объем финансовых средств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</si>
  <si>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2 (профтех) раздел 5, строка 01, графа 3</t>
  </si>
  <si>
    <t>объем финансовых средств, поступивших в профессиональные образовательные организации (включая филиалы) и филиалы образовательных организаций высшего образования, реализующие образовательные программы среднего профессионального образования, от реализации образовательных программ среднего профессионального образования - программ подготовки квалифицированных рабочих, служащих</t>
  </si>
  <si>
    <t>ВПО-2 раздел 3.1, строка 01, графа 5</t>
  </si>
  <si>
    <t>объем финансовых средств от приносящей доход деятельности (внебюджетных средств), поступивших в образовательные организации высшего образования (включая филиалы, реализующие образовательные программы высшего образования) от реализации образовательных программ среднего профессионального образования - программ подготовки квалифицированных рабочих, служащих</t>
  </si>
  <si>
    <t>ВПО-2 раздел 3.1, строка 06, графа 5</t>
  </si>
  <si>
    <t>объем финансовых средств, поступивших в образовательные организации высшего образования (включая филиалы, реализующие образовательные программы высшего образования) от реализации образовательных программ среднего профессионального образования - программ подготовки квалифицированных рабочих, служащих</t>
  </si>
  <si>
    <t>СПО-2 раздел 3.1, строка 01, графа 5</t>
  </si>
  <si>
    <t>Российская Федерация; субъекты Российской; государственные и муниципальные организации; частные организации</t>
  </si>
  <si>
    <t>3.8.2.</t>
  </si>
  <si>
    <t>Удельный вес финансовых средств от приносящей доход деятельности в общем объеме финансовых средств, полученных образовательными организациями от реализации образовательных программ среднего профессионального образования - программ подготовки специалистов среднего звена:</t>
  </si>
  <si>
    <t xml:space="preserve">организации высшего образования </t>
  </si>
  <si>
    <t>объем финансовых средств от приносящей доход деятельности (внебюджетных средств), поступивших в профессиональные образовательные организации (включая филиалы) и филиалы образовательных организаций высшего образования, реализующих образовательные программы среднего профессионального образования, на реализацию образовательных программ среднего профессионального образования - программ подготовки специалистов среднего звена</t>
  </si>
  <si>
    <t>СПО-2 раздел 3.1, строка 06, графа 6</t>
  </si>
  <si>
    <t>объем финансовых средств, поступивших в профессиональные образовательные организации (включая филиалы) и филиалы образовательных организаций высшего образования, реализующих образовательные программы среднего профессионального образования, на реализацию образовательных программ среднего профессионального образования - программ подготовки специалистов среднего звена</t>
  </si>
  <si>
    <t>СПО-2 раздел 3.1, строка 01, графа 6</t>
  </si>
  <si>
    <t>объем финансовых средств от приносящей доход деятельности (внебюджетных средств), поступивших в образовательные организации высшего образования (включая филиалы, реализующие образовательные программы высшего образования) на реализацию образовательных программ среднего профессионального образования - программ подготовки специалистов среднего звена</t>
  </si>
  <si>
    <t>ВПО-2 раздел 3.1, строка 06, графа 6</t>
  </si>
  <si>
    <t>объем финансовых средств, поступивших в образовательные организации высшего образования (включая филиалы, реализующие образовательные программы высшего образования) на реализацию образовательных программ среднего профессионального образования - программ подготовки специалистов среднего звена</t>
  </si>
  <si>
    <t>ВПО-2 раздел 3.1, строка 01, графа 6</t>
  </si>
  <si>
    <t>3.8.3.</t>
  </si>
  <si>
    <t>профессиональные образовательные организации, реализующие образовательные программы среднего профессионального образования - исключительно программы подготовки квалифицированных рабочих, служащих</t>
  </si>
  <si>
    <t>объем средств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</si>
  <si>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численность обучающихся по образовательным программам подготовки квалифицированных рабочих, служащих по очно-заочной форме обучения и в форме экстерната по договорам (но без учета краткосрочно обученных)</t>
  </si>
  <si>
    <t>объем финансовых средств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</si>
  <si>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численность студентов, приведенная к очной форме обучения,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</si>
  <si>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СПО-2 раздел 3.3, справка 6, строка 13, графа 3</t>
  </si>
  <si>
    <t>профессиональные образовательные организации, реализующие образовательные программы среднего профессионального образования - программы подготовки специалистов среднего звена</t>
  </si>
  <si>
    <t>Российская Федерация; субъекты Российской Федерации; государственные и муниципальные организации; частные организации - профессиональные образовательные организации, реализующие образовательные программы среднего профессионального образования - программы подготовки специалистов среднего звена;</t>
  </si>
  <si>
    <t>Российская Федерация; субъекты Российской Федерации - профессиональные образовательные организации, реализующие образовательные программы среднего профессионального образования - программы подготовки квалифицированных рабочих, служащих</t>
  </si>
  <si>
    <t>Структура профессиональных образовательных организаций и образовательных организаций высшего образования, реализующих образовательные программы среднего профессионального образования (в том числе характеристика филиалов)</t>
  </si>
  <si>
    <t xml:space="preserve">Удельный вес числа организаций, имеющих филиалы, реализующие образовательные программы среднего профессионального образования - программы подготовки специалистов среднего звена, в общем числе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t>
  </si>
  <si>
    <t>число профессиональных образовательных организаций (юридических лиц), реализующих образовательные программы среднего профессионального образования - программы подготовки специалистов среднего звена, имеющие филиалы, реализующие эти программы</t>
  </si>
  <si>
    <t>СПО-1 раздел 1.2, строка 01, графа 3 – имеющие филиалы</t>
  </si>
  <si>
    <t>число профессиональных образовательных организаций (юридических лиц), реализующих образовательные программы среднего профессионального образования - программы подготовки специалистов среднего звена</t>
  </si>
  <si>
    <t>СПО-1 раздел 1.2, строка 01, графа 3</t>
  </si>
  <si>
    <t>3.10.</t>
  </si>
  <si>
    <t>Создание безопасных условий при организации образовательного процесса в организациях, осуществляющих образовательную деятельность в части реализации образовательных программ среднего профессионального образования</t>
  </si>
  <si>
    <t xml:space="preserve">Удельный вес площади зданий, оборудованной охранно-пожарной сигнализацией, в общей площади зданий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учебно-лабораторные здания; общежития </t>
  </si>
  <si>
    <t>3.10.1.</t>
  </si>
  <si>
    <t>учебно-лабораторные здания</t>
  </si>
  <si>
    <t>площадь учебно-лабораторных зданий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оборудованная охранно-пожарной сигнализацией</t>
  </si>
  <si>
    <t>СПО-2 раздел 1.2, строка 02, графа 8</t>
  </si>
  <si>
    <t>площадь учебно-лабораторных зданий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</si>
  <si>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СПО-2 раздел 1.2, строка 02, графа 3</t>
  </si>
  <si>
    <t>общежития</t>
  </si>
  <si>
    <t>площадь общежитий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оборудованная охранно-пожарной сигнализацией</t>
  </si>
  <si>
    <t>СПО-2 раздел 1.2, строка 08, графа 8</t>
  </si>
  <si>
    <t>площадь общежитий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</si>
  <si>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СПО-2 раздел 1.2, строка 08, графа 3</t>
  </si>
  <si>
    <t>Российская Федерация, субъекты Российской Федерации, государственные и муниципальные организации; частные организации</t>
  </si>
  <si>
    <t xml:space="preserve">Удельный вес числа организаций, здания которых требуют капитального ремонта, в общем числе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 </t>
  </si>
  <si>
    <t>3.10.2.</t>
  </si>
  <si>
    <t>число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квалифицированных рабочих, служащих, здания которых требуют капитального ремонта</t>
  </si>
  <si>
    <t>2 (профтех) раздел 3, строка 31, графа 3</t>
  </si>
  <si>
    <t>число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квалифицированных рабочих, служащих</t>
  </si>
  <si>
    <t>1 (профтех) раздел 1, строка 01, графа 19</t>
  </si>
  <si>
    <t>3.9.</t>
  </si>
  <si>
    <t>3.9.1.</t>
  </si>
  <si>
    <t>Удельный вес числа организаций, здания которых находятся в аварийном состоянии, в общем числе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</si>
  <si>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3.10.3.</t>
  </si>
  <si>
    <t>число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t>
  </si>
  <si>
    <t>число профессиональных образовательных организаций, реализующих образовательные программы среднего профессионального образования - исключительно программы подготовки квалифицированных рабочих, служащих, здания которых находятся в аварийном состоянии</t>
  </si>
  <si>
    <t>2 (профтех) раздел 3, строка 33, графа 3</t>
  </si>
  <si>
    <t>3.10.4.</t>
  </si>
  <si>
    <t xml:space="preserve">Удельный вес площади учебно-лабораторных зданий, находящейся в аварийном состоянии, в общей площади учебно-лабораторных зданий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t>
  </si>
  <si>
    <t>площадь учебно-лабораторных зданий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находящаяся в аварийном состоянии</t>
  </si>
  <si>
    <t>СПО-2 раздел 1.2, строка 02, графа 7</t>
  </si>
  <si>
    <t xml:space="preserve">Удельный вес площади учебно-лабораторных зданий, требующей капитального ремонта, в общей площади учебно-лабораторных зданий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t>
  </si>
  <si>
    <t>площадь учебно-лабораторных зданий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требующая капитального ремонта</t>
  </si>
  <si>
    <t>СПО-2 раздел 1.2, строка 02, графа 6</t>
  </si>
  <si>
    <t xml:space="preserve">Удельный вес площади общежитий, находящейся в аварийном состоянии, в общей площади общежитий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t>
  </si>
  <si>
    <t>площадь общежитий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находящаяся в аварийном состоянии</t>
  </si>
  <si>
    <t>СПО-2 раздел 1.2, строка 08, графа 7</t>
  </si>
  <si>
    <t xml:space="preserve">Удельный вес площади общежитий, требующей капитального ремонта, в общей площади общежитий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t>
  </si>
  <si>
    <t>площадь общежитий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требующая капитального ремонта</t>
  </si>
  <si>
    <t>СПО-2 раздел 1.2, строка 08, графа 6</t>
  </si>
  <si>
    <t xml:space="preserve">Удельный вес финансовых средств от приносящей доход деятельности в общем объеме финансовых средств, полученных образовательными организациями от реализации образовательных программ среднего профессионального образования - программ подготовки квалифицированных рабочих, служащих: </t>
  </si>
  <si>
    <t>очно-заочная форма обучения</t>
  </si>
  <si>
    <t>Структура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 по формам обучения (удельный вес численности студентов соответствующей формы обучения в общей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t>
  </si>
  <si>
    <t>4. Сведения о развитии высшего образования</t>
  </si>
  <si>
    <t>Уровень доступности высшего образования и численность населения, получающего высшее образование</t>
  </si>
  <si>
    <t>4.1.</t>
  </si>
  <si>
    <t>Охват молодежи образовательными программами высшего образования (отношение численности студентов, обучающихся по образовательным программам высшего образования - программам бакалавриата, программам специалитета, программам магистратуры, к численности населения в возрасте 17 - 25 лет)</t>
  </si>
  <si>
    <t>численность лиц, обучающихся по образовательным программам высшего образования - программам бакалавриата, программам специалитета и программам магистратуры</t>
  </si>
  <si>
    <t>ВПО-1 раздел 2.1.2, строка 15, графа 19 – все формы обучения</t>
  </si>
  <si>
    <t>численность населения в возрасте 17 - 25 лет (на 1 января следующего за отчетным года)</t>
  </si>
  <si>
    <t>4.1.1.</t>
  </si>
  <si>
    <t xml:space="preserve">Удельный вес численности студентов, обучающихся в ведущих классических университетах Российской Федерации, федеральных университетах и национальных исследовательских университетах, в общей численности студентов, обучающихся по образовательным программам высшего образования - программам бакалавриата, программам специалитета, программам магистратуры </t>
  </si>
  <si>
    <t>численность студентов, обучающихся в ведущих классических университетах Российской Федерации, федеральных университетах и национальных исследовательских университетах по образовательным программам высшего образования - программам бакалавриата, программам специалитета, программам магистратуры</t>
  </si>
  <si>
    <t>ВПО-1 раздел 2.1.2, строка 15, графа 19 – все формы обучения (выборочные сведения)</t>
  </si>
  <si>
    <t>численность студентов, обучающихся по образовательным программам высшего образования - программам бакалавриата, программам специалитета, программам магистратуры</t>
  </si>
  <si>
    <t>4.1.2.</t>
  </si>
  <si>
    <t>Содержание образовательной деятельности и организация образовательного процесса по образовательным программам высшего образования</t>
  </si>
  <si>
    <t>4.2.</t>
  </si>
  <si>
    <t>4.2.1.</t>
  </si>
  <si>
    <t>Структура численности студентов, обучающихся по образовательным программам высшего образования - программам бакалавриата, программам специалитета, программам магистратуры по формам обучения (удельный вес численности студентов соответствующей формы обучения в общей численности студентов, обучающихся по образовательным программам высшего образования - программам бакалавриата, программам специалитета, программам магистратуры):</t>
  </si>
  <si>
    <t>очная форма обучения</t>
  </si>
  <si>
    <t xml:space="preserve">заочная форма обучения </t>
  </si>
  <si>
    <t>численность студентов, обучающихся по образовательным программам высшего образования - программам бакалавриата, программам специалитета, программам магистратуры по очной форме обучения</t>
  </si>
  <si>
    <t>ВПО-1 раздел 2.1.2, строка 15, графа 19 – очная</t>
  </si>
  <si>
    <t>численность студентов, обучающихся по образовательным программам высшего образования - программам бакалавриата, программам специалитета, программам магистратуры по очно-заочной форме обучения</t>
  </si>
  <si>
    <t>ВПО-1 раздел 2.1.2, строка 15, графа 19 – очно-заочная</t>
  </si>
  <si>
    <t>численность студентов, обучающихся по образовательным программам высшего образования - программам бакалавриата, программам специалитета, программам магистратуры по заочной форме обучения (включая экстернат) (ВПО-1 раздел 2.1.2, строка 15, графа 19 – очная плюс экстернат)</t>
  </si>
  <si>
    <t>ВПО-1 раздел 2.1.2, строка 15, графа 19 – заочная</t>
  </si>
  <si>
    <t xml:space="preserve">Удельный вес численности лиц, обучающихся на платной основе, в общей численности студентов, обучающихся по образовательным программам высшего образования - программам бакалавриата, программам специалитета, программам магистратуры </t>
  </si>
  <si>
    <t>4.2.2.</t>
  </si>
  <si>
    <t>численность студентов, обучающихся по образовательным программам высшего образования - программам бакалавриата, программам специалитета, программам магистратуры с полным возмещением стоимости обучения</t>
  </si>
  <si>
    <t>ВПО-1 раздел 2.1.2, строка 15, графа 21 – все формы обучения</t>
  </si>
  <si>
    <t>ВПО-1 раздел 2.1.2, раздел 15, графа 19 – все формы обучения</t>
  </si>
  <si>
    <t>4.2.3.</t>
  </si>
  <si>
    <t xml:space="preserve">Удельный вес численности лиц, обучающихся с применением дистанционных образовательных технологий, электронного обучения, в общей численности студентов, обучающихся по образовательным программам высшего образования: программы бакалавриата; программы специалитета; программы магистратуры </t>
  </si>
  <si>
    <t>программы бакалавриата</t>
  </si>
  <si>
    <t>численность студентов, обучающихся по образовательным программам высшего образования - программам бакалавриата</t>
  </si>
  <si>
    <t>ВПО-1 раздел 2.1.2, строка 01, графа 19 – все формы обучения</t>
  </si>
  <si>
    <t>программы специалитета</t>
  </si>
  <si>
    <t>программы магистратуры</t>
  </si>
  <si>
    <t>численность студентов, обучающихся по образовательным программам высшего образования - программам специалитета</t>
  </si>
  <si>
    <t>ВПО-1 раздел 2.1.2, строка 06, графа 19 – все формы обучения</t>
  </si>
  <si>
    <t>численность студентов, обучающихся по образовательным программам высшего образования - программ магистратуры</t>
  </si>
  <si>
    <t>ВПО-1 раздел 2.1.2, строка 11, графа 19 – все формы обучения</t>
  </si>
  <si>
    <t>ВПО-1 раздел 2.1.2, строка 05, графа 19 – все формы обучения</t>
  </si>
  <si>
    <t>ВПО-1 раздел 2.1.2, строка 10, графа 19 – все формы обучения</t>
  </si>
  <si>
    <t>ВПО-1 раздел 2.1.2, строка 14, графа 19 – все формы обучения</t>
  </si>
  <si>
    <t>численность студентов, обучающихся по образовательным программам высшего образования - программам бакалавриата с применением дистанционных образовательных технологий</t>
  </si>
  <si>
    <t>численность студентов, обучающихся по образовательным программам высшего образования - программам специалитета с применением дистанционных образовательных технологий</t>
  </si>
  <si>
    <t>численность студентов, обучающихся по образовательным программам высшего образования - программам магистратуры с применением дистанционных образовательных технологий</t>
  </si>
  <si>
    <t>Кадровое обеспечение образовательных организаций высшего образования и иных организаций, осуществляющих образовательную деятельность в части реализации образовательных программ высшего образования, а также оценка уровня заработной платы педагогических работников</t>
  </si>
  <si>
    <t>4.3.</t>
  </si>
  <si>
    <t>4.3.1.</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</si>
  <si>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образовательных программ высшего образования - программ бакалавриата, программ специалитета, программ магистратуры, имеющих ученую степень доктора наук</t>
  </si>
  <si>
    <t>ВПО-1 раздел 3.1.1, строка 07, графа 5</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</si>
  <si>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образовательных программ высшего образования - программ бакалавриата, программ специалитета, программ магистратуры, имеющих ученую степень кандидата наук</t>
  </si>
  <si>
    <t>ВПО-1 раздел 3.1.1, строка 07, графа 6</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</si>
  <si>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образовательных программ высшего образования - программ бакалавриата, программ специалитета, программ магистратуры</t>
  </si>
  <si>
    <t>ВПО-1, раздел 3.1.1, строка 07, графа 3</t>
  </si>
  <si>
    <t xml:space="preserve">Удельный вес численности лиц в возрасте до 30 лет, в общей численности профессорско-преподавательского состава (без внешних совместителей и работающих по договорам гражданско-правового характера) организаций, осуществляющих образовательную деятельность по реализации образовательных программ высшего образования </t>
  </si>
  <si>
    <t>4.3.2.</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</si>
  <si>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образовательных программ высшего образования - программ бакалавриата, программ специалитета, программ магистратуры в возрасте до 30 лет</t>
  </si>
  <si>
    <t>ВПО-1 раздел 3.3, строка 05, графа 6</t>
  </si>
  <si>
    <t>ВПО-1 раздел 3.1.1, строка 07, графа 3</t>
  </si>
  <si>
    <t xml:space="preserve">Соотношение численности штатного профессорско-преподавательского состава и профессорско-преподавательского состава, работающих на условиях внешнего совместительства, организаций, осуществляющих образовательную деятельность по реализации образовательных программам высшего образования (на 100 работников штатного состава приходится внешних совместителей) </t>
  </si>
  <si>
    <t>4.3.3.</t>
  </si>
  <si>
    <t>численность профессорско-преподавательского состава, работающего на условиях внешнего совместительства организаций (включая филиалы), осуществляющих образовательную деятельность по реализации образовательных программ высшего образования - программ бакалавриата, программ специалитета, программ магистратуры</t>
  </si>
  <si>
    <t>ВПО-1 раздел 3.1.2, строка 02, графа 3</t>
  </si>
  <si>
    <t xml:space="preserve">Численность студентов, обучающихся по образовательным программам высшего образования - программам бакалавриата, программам специалитета, программам магистратуры, в расчете на одного работника профессорско-преподавательского состава </t>
  </si>
  <si>
    <t>4.3.4.</t>
  </si>
  <si>
    <t>ВПО-1 раздел 2.1.1, строка 15, графа 19 – очное</t>
  </si>
  <si>
    <t>численность студентов, обучающихся по образовательным программам высшего образования - программам бакалавриата, программам специалитета, программам магистратуры по очно-заочной (вечерней) форме обучения</t>
  </si>
  <si>
    <t>ВПО-1 раздел 2.1.1, строка 15, графа 19 – очно-заочное</t>
  </si>
  <si>
    <t>c - численность лиц, обучающихся по образовательным программам высшего образования - программам бакалавриата, программам специалитета, программам магистратуры по заочной форме обучения (включая экстернат)</t>
  </si>
  <si>
    <t>ВПО-1 раздел 2.1.1, строка 15, графа 19 – заочное</t>
  </si>
  <si>
    <t>ВПО-1 раздел 2.1.1, строка 15, графа 19 – экстернат</t>
  </si>
  <si>
    <t xml:space="preserve">Отношение среднемесячной заработной платы профессорско-преподавательского состава государственных и муниципальных образовательных организаций высшего образования к среднемесячной заработной плате в субъекте Российской Федерации </t>
  </si>
  <si>
    <t>4.3.5.</t>
  </si>
  <si>
    <t>фонд начисленной заработной платы профессорско-преподавательского состава (без фонда заработной платы внешних совместителей) государственных (муниципальных) образовательных организаций высшего образования (включая филиалы, реализующие образовательные программы высшего образования)</t>
  </si>
  <si>
    <t>ЗП-образование строка 17, графа 3</t>
  </si>
  <si>
    <t>средняя численность профессорско-преподавательского состава (без внешних совместителей) государственных (муниципальных) образовательных организаций высшего образования (включая филиалы, реализующие образовательные программы высшего образования)</t>
  </si>
  <si>
    <t>ЗП-образование строка 17, графа 1</t>
  </si>
  <si>
    <t>ЗП-образование строка 01, графа 1</t>
  </si>
  <si>
    <t>4.3.6.</t>
  </si>
  <si>
    <t xml:space="preserve">Удельный вес штатных преподавателей образовательных организаций высшего образования, желающих сменить работу, в общей численности штатных преподавателей образовательных организаций высшего образования </t>
  </si>
  <si>
    <t>численность респондентов - штатных преподавателей образовательных организаций высшего образования, выбравших при ответе на вопрос анкеты "Хотели бы вы перейти с работы в данном учебном заведении на какую-либо другую работу, или вообще перестать работать? (отметьте один ответ)" один из вариантов: "Да, уже ищете (нашли) другое место работы", "Хотели бы найти другую работу, но пока не предпринимаете никаких действий", "Хотели бы перейти на другое место работы, но не думаете, что сможете найти его"</t>
  </si>
  <si>
    <t>социологический опрос преподавателей образовательных организаций высшего образования</t>
  </si>
  <si>
    <t>численность респондентов - штатных преподавателей образовательных организаций высшего образования, ответивших на вопрос анкеты "Хотели бы вы перейти с работы в данном учебном заведении на какую-либо другую работу, или вообще перестать работать? (отметьте один ответ)"</t>
  </si>
  <si>
    <t>4.3.7.</t>
  </si>
  <si>
    <t>Распространенность дополнительной занятости преподавателей образовательных организаций высшего образования (удельный вес штатных преподавателей образовательных организаций высшего образования, имеющих дополнительную работу, в общей численности штатных преподавателей образовательных организаций высшего образования)</t>
  </si>
  <si>
    <t>численность респондентов - штатных преподавателей образовательных организаций высшего образования, ответивших утвердительно на вопрос анкеты "Занимались ли Вы в течение последних 12 месяцев помимо вашей работы в данном учебном заведении другими видами оплачиваемой работы (в том числе работа по грантам и т.д.)? Если да, то какими именно? (Отметьте все подходящие ответы)"</t>
  </si>
  <si>
    <t>численность респондентов - штатных преподавателей образовательных организаций высшего образования, ответивших на вопрос анкеты "Занимались ли Вы в течение последних 12 месяцев помимо вашей работы в данном учебном заведении другими видами оплачиваемой работы (в том числе работа по грантам и т.д.)? Если да, то какими именно? (Отметьте все подходящие ответы)"</t>
  </si>
  <si>
    <t>4.4.</t>
  </si>
  <si>
    <t>Материально-техническое и информационное обеспечение образовательных организаций высшего образования и иных организаций, осуществляющих образовательную деятельность в части реализации образовательных программ высшего образования</t>
  </si>
  <si>
    <t>Обеспеченность студентов образовательных организаций высшего образования общежитиями (удельный вес студентов, проживающих в общежитиях, в общей численности студентов, нуждающихся в общежитиях)</t>
  </si>
  <si>
    <t>4.4.1.</t>
  </si>
  <si>
    <t>численность студентов образовательных организаций высшего образования (включая филиалы, реализующие образовательные программы высшего образования), проживающих в общежитиях (включая проживающих в общежитиях сторонних организаций)</t>
  </si>
  <si>
    <t>ВПО-2 раздел 1.2, строка 14</t>
  </si>
  <si>
    <t>численность студентов образовательных организаций высшего образования (включая филиалы, реализующие образовательные программы высшего образования), нуждающихся в общежитиях</t>
  </si>
  <si>
    <t>ВПО-2 раздел 1.2, строка 13</t>
  </si>
  <si>
    <t>4.4.2.</t>
  </si>
  <si>
    <t>Обеспеченность студентов образовательных организаций высшего образования сетью общественного питания</t>
  </si>
  <si>
    <t>число посадочных мест в собственных (без сданных в аренду и субаренду) и арендованных предприятиях (подразделениях) общественного питания, расположенных в учебно-лабораторных зданиях образовательных организаций высшего образования (включая филиалы, реализующие образовательные программы высшего образования)</t>
  </si>
  <si>
    <t>ВПО-2 раздел 1.3, строка 01, графа 3</t>
  </si>
  <si>
    <t>расчетная численность студентов образовательных организаций высшего образования (включая филиалы, реализующие образовательные программы высшего образования)</t>
  </si>
  <si>
    <t>ВПО-2 раздел 3.3. справка 6, строка 23, графа 3</t>
  </si>
  <si>
    <t>Число персональных компьютеров, используемых в учебных целях, в расчете на 100 студентов образовательных организаций высшего образования: всего; имеющих доступ к Интернету</t>
  </si>
  <si>
    <t>3.4.3.</t>
  </si>
  <si>
    <t>число персональных компьютеров, используемых в учебных целях, в образовательных организациях высшего образования (включая филиалы, реализующие образовательные программы высшего образования)</t>
  </si>
  <si>
    <t>ВПО-2 раздел 2.1, строка 01, графа 4</t>
  </si>
  <si>
    <t>число компьютеров, используемых в учебных целях, в образовательных организациях высшего образования (включая филиалы, реализующие образовательные программы высшего образования), имеющих доступ к Интернету</t>
  </si>
  <si>
    <t>ВПО-2 раздел 2.1, строка 04, графа 4</t>
  </si>
  <si>
    <t>численность студентов образовательных организаций высшего образования (включая филиалы, реализующие образовательные программы высшего образования), приведенная к очной форме обучения</t>
  </si>
  <si>
    <t>ВПО-2 раздел 3.3. справка 6, строка 22, графа 3</t>
  </si>
  <si>
    <t xml:space="preserve">удельный вес числа организаций, подключенных к Интернету со скоростью передачи данных 2 Мбит/сек и выше, в общем числе образовательных организаций высшего образования, подключенных к Интернету </t>
  </si>
  <si>
    <t>число образовательных организаций высшего образования (включая филиалы, реализующие образовательные программы высшего образования), подключенных к Интернету со скоростью передачи данных 2 Мбит/сек и выше</t>
  </si>
  <si>
    <t>ВПО-2 раздел 2.3, строка 05</t>
  </si>
  <si>
    <t>число образовательных организаций высшего образования (включая филиалы, реализующие образовательные программы высшего образования), подключенных к Интернету</t>
  </si>
  <si>
    <t>ВПО-2 раздел 2.3, строки 01-05</t>
  </si>
  <si>
    <t>4.4.5.</t>
  </si>
  <si>
    <t>4.4.4.</t>
  </si>
  <si>
    <t xml:space="preserve">Площадь учебно-лабораторных зданий образовательных организаций высшего образования в расчете на одного студента </t>
  </si>
  <si>
    <t>площадь учебно-лабораторных зданий образовательных организаций высшего образования (включая филиалы, реализующие образовательные программы высшего образования) (без учета площади: сданной в аренду или субаренду, находящейся на капитальном ремонте)</t>
  </si>
  <si>
    <t>ВПО-2 раздел 1.2, строка 02, графы 9-12</t>
  </si>
  <si>
    <t>ВПО-2 раздел 1.2, строка 02, графы 4</t>
  </si>
  <si>
    <t>ВПО-2 раздел 1.2, строка 02, графы 5</t>
  </si>
  <si>
    <t>ВПО-2, раздел 3.3, справка 6, строка 22, графа 3</t>
  </si>
  <si>
    <t>4.5.</t>
  </si>
  <si>
    <t>Условия получения высшего профессионального образования лицами с ограниченными возможностями здоровья и инвалидами</t>
  </si>
  <si>
    <t xml:space="preserve">Удельный вес числа организаций, обеспечивающих доступность обучения и проживания лиц с ограниченными возможностями здоровья и инвалидов, в общем числе образовательных организаций высшего образования </t>
  </si>
  <si>
    <t>4.5.1.</t>
  </si>
  <si>
    <t>число образовательных организаций высшего образования (включая филиалы, реализующие образовательные программы высшего образования), обеспечивающих доступность обучения и проживания лиц с ограниченными возможностями здоровья и инвалидов (имеющих учебно-лабораторные здания и общежития, доступные для лиц с ограниченными возможностями здоровья, детей-инвалидов и инвалидов)</t>
  </si>
  <si>
    <t>ВПО-2 раздел 1.1, строка 07, графы 3</t>
  </si>
  <si>
    <t>ВПО-2 раздел 1.1, строка 07, графы 4</t>
  </si>
  <si>
    <t>число образовательных организаций высшего образования (включая филиалы, реализующие образовательные программы высшего образования)</t>
  </si>
  <si>
    <t>ВПО-2 раздел 1.1, строка 01, графы 3</t>
  </si>
  <si>
    <t>ВПО-2 раздел 1.1, строка 01, графы 4</t>
  </si>
  <si>
    <t xml:space="preserve">Удельный вес численности студентов-инвалидов в общей численности студентов, обучающихся по образовательным программам высшего образования - программам бакалавриата, программам специалитета, программам магистратуры </t>
  </si>
  <si>
    <t>4.5.2.</t>
  </si>
  <si>
    <t>численность инвалидов, обучающихся по образовательным программам высшего образования - программам бакалавриата, программам специалитета, программам магистратуры</t>
  </si>
  <si>
    <t>4.6.</t>
  </si>
  <si>
    <t>Учебные и внеучебные достижения обучающихся лиц и профессиональные достижения выпускников организаций, реализующих программы высшего образования</t>
  </si>
  <si>
    <t xml:space="preserve">Удельный вес численности студентов очной формы обучения, получающих стипендии, в общей численности студентов очной формы обучения, обучающихся по образовательным программам высшего образования - программам бакалавриата, программам специалитета, программам магистратуры </t>
  </si>
  <si>
    <t>4.6.1.</t>
  </si>
  <si>
    <t>численность студентов очной формы обучения, обучающихся по образовательным программам высшего образования - программам бакалавриата, программам специалитета, программам магистратуры, получающих стипендии</t>
  </si>
  <si>
    <t>ВПО-1 раздел 2.4, строк 01, графа 3 - очное</t>
  </si>
  <si>
    <t>численность студентов очной формы обучения, обучающихся по образовательным программам высшего образования - программам бакалавриата, программам специалитета, программам магистратуры</t>
  </si>
  <si>
    <t>ВПО-1 раздал 2.1.2, строка 15, графа 19 - очное</t>
  </si>
  <si>
    <t xml:space="preserve">Уровень безработицы выпускников, завершивших обучение по образовательным программам высшего образования - программам бакалавриата, программам специалитета, программам магистратуры в течение трех лет, предшествующих отчетному периоду </t>
  </si>
  <si>
    <t>4.6.2.</t>
  </si>
  <si>
    <t>численность безработных выпускников с высшим образованием (с дипломом бакалавра, специалиста или магистра), завершивших обучение в течение трех лет, предшествующих отчетному периоду</t>
  </si>
  <si>
    <t xml:space="preserve">численность экономически активных выпускников (занятых и безработных) с высшим образованием (с дипломом бакалавра, специалиста или магистра), завершивших обучение в течение трех лет, предшествующих отчетному периоду </t>
  </si>
  <si>
    <t>4.7.</t>
  </si>
  <si>
    <t>Финансово-экономическая деятельность образовательных организаций высшего образования в части обеспечения реализации образовательных программ высшего образования</t>
  </si>
  <si>
    <t>Удельный вес финансовых средств от приносящей доход деятельности в общем объеме финансовых средств, полученных образовательными организациями высшего образования от реализации образовательных программ высшего образования - программ бакалавриата, программ специалитета, программ магистратуры</t>
  </si>
  <si>
    <t>4.7.1.</t>
  </si>
  <si>
    <t>объем финансовых средств от приносящей доход деятельности (внебюджетных средств), поступивших в образовательные организации высшего образования (включая филиалы, реализующие образовательные программы высшего образования) от реализации образовательных программ высшего образования - программ бакалавриата, программ специалитета, программ магистратуры</t>
  </si>
  <si>
    <t>ВПО-2 раздел 3.1. строка 06, графы 7</t>
  </si>
  <si>
    <t>ВПО-2 раздел 3.1. строка 06, графы 8</t>
  </si>
  <si>
    <t>объем финансовых средств, поступивших в образовательные организации высшего образования (включая филиалы, реализующие образовательные программы высшего образования) от реализации образовательных программ высшего образования - программ бакалавриата, программ специалитета, программ магистратуры</t>
  </si>
  <si>
    <t>ВПО-2 раздел 3.1, строка 01, графы 7</t>
  </si>
  <si>
    <t>ВПО-2 раздел 3.1, строка 01, графы 8</t>
  </si>
  <si>
    <t xml:space="preserve">Объем финансовых средств, поступивших в образовательные организации высшего образования, в расчете на одного студента </t>
  </si>
  <si>
    <t>4.7.2.</t>
  </si>
  <si>
    <t>объем финансовых средств образовательных организаций высшего образования (включая филиалы, реализующие образовательные программы высшего образования)</t>
  </si>
  <si>
    <t>ВПО-2 раздел 3.1, строка 06, графа 3</t>
  </si>
  <si>
    <t>ВПО-2 раздел 3.3, справка 6, строка 22, графа 3</t>
  </si>
  <si>
    <t>4.8.</t>
  </si>
  <si>
    <t>Структура образовательных организаций высшего образования, реализующих образовательные программы высшего образования (в том числе характеристика филиалов)</t>
  </si>
  <si>
    <t>Удельный вес числа организаций, имеющих филиалы, реализующие образовательные программы высшего образования - программы бакалавриата, программы специалитета, программы магистратуры, в общем числе образовательных организаций высшего образования</t>
  </si>
  <si>
    <t>4.8.1.</t>
  </si>
  <si>
    <t>число образовательных организаций высшего образования (юридических лиц), имеющих филиалы, реализующие образовательные программы высшего образования - программы бакалавриата, программы специалитета, программы магистратуры</t>
  </si>
  <si>
    <t>ВПО-1 раздел 1.2, строка 01, графа 3 – филиалы</t>
  </si>
  <si>
    <t>число образовательных организаций высшего образования (юридических лиц)</t>
  </si>
  <si>
    <t>ВПО-1 раздел 1.2, строка 01, графа 3</t>
  </si>
  <si>
    <t>4.9.</t>
  </si>
  <si>
    <t>Научная и творческая деятельность образовательных организаций высшего образования, а также иных организаций, осуществляющих образовательную деятельность, связанная с реализацией образовательных программ высшего образования</t>
  </si>
  <si>
    <t>Удельный вес финансовых средств, полученных от научной деятельности, в общем объеме финансовых средств образовательных организаций высшего образования</t>
  </si>
  <si>
    <t>4.9.1.</t>
  </si>
  <si>
    <t>объем средств образовательных организаций высшего образования (включая филиалы, реализующие образовательные программы высшего образования), полученных от научных исследований и разработок</t>
  </si>
  <si>
    <t>ВПО-2 раздел 3.1, строка 01, графа 10</t>
  </si>
  <si>
    <t>объем средств образовательных организаций высшего образования (включая филиалы, реализующие образовательные программы высшего образования)</t>
  </si>
  <si>
    <t>ВПО-2 раздел 3.1, строка 01, графа 3</t>
  </si>
  <si>
    <t>4.9.2.</t>
  </si>
  <si>
    <t xml:space="preserve">Объем финансовых средств, полученных от научной деятельности, в расчете на 1 научно-педагогического работника </t>
  </si>
  <si>
    <t>объем финансовых средств образовательных организаций высшего образования (включая филиалы, реализующие образовательные программы высшего образования), полученных от научных исследований и разработок, за отчетный год</t>
  </si>
  <si>
    <t>численность профессорско-преподавательского состава образовательных организаций высшего образования (включая филиалы, реализующие образовательные программы высшего образования), на начало учебного года</t>
  </si>
  <si>
    <t>численность научных работников образовательных организаций высшего образования (включая филиалы, реализующие образовательные программы высшего образования), на начало учебного года</t>
  </si>
  <si>
    <t>ВПО-1 раздел 3.1.1, строка 14, графа 3</t>
  </si>
  <si>
    <t>4.9.3.</t>
  </si>
  <si>
    <t>Распространенность участия в исследованиях и разработках преподавателей организаций высшего образования (оценка удельного веса штатных преподавателей образовательных организаций высшего образования, занимающихся научной работой, в общей численности штатных преподавателей образовательных организаций высшего образования)</t>
  </si>
  <si>
    <t>численность респондентов - штатных преподавателей образовательных организаций высшего образования, ответивших утвердительно на вопрос "Принимали ли Вы за предыдущие 2 года участие в научных исследованиях и разработках (в том числе по грантам), и если да, то в каких формах? (Отметьте все подходящие ответы)"</t>
  </si>
  <si>
    <t>численность респондентов - штатных преподавателей образовательных организаций высшего образования, ответивших на вопрос "Принимали ли Вы за предыдущие 2 года участие в научных исследованиях и разработках (в том числе по грантам), и если да, то в каких формах? (Отметьте все подходящие ответы)"</t>
  </si>
  <si>
    <t>4.9.4.</t>
  </si>
  <si>
    <t xml:space="preserve">Распространенность участия в научной работе студентов, обучающихся по образовательным программам высшего образования - программам бакалавриата и программам специалитета на 4 курсе и старше, по программам магистратуры (оценка удельного веса лиц, занимающихся научной работой в общей численности студентов, обучающихся по образовательным программам высшего образования - программам бакалавриата и программам специалитета на 4 курсе и старше, по программам магистратуры) </t>
  </si>
  <si>
    <t>- численность респондентов (студентов старших курсов), ответивших утвердительно на вопрос анкеты "Участвовали ли вы в текущем или прошедшем учебном году в научной работе в Вашем учебном заведении или в другой организации? (отметьте все подходящие ответы)"</t>
  </si>
  <si>
    <t>численность респондентов (студентов старших курсов), ответивших на вопрос анкеты "Участвовали ли Вы в текущем или прошедшем учебном году в научной работе в Вашем учебном заведении или в другой организации? (отметьте все подходящие ответы)"</t>
  </si>
  <si>
    <t>4.10.</t>
  </si>
  <si>
    <t>Создание безопасных условий при организации образовательного процесса в организациях, осуществляющих образовательную деятельность в части реализации образовательных программ высшего образования</t>
  </si>
  <si>
    <t>4.10.1.</t>
  </si>
  <si>
    <t>площадь учебно-лабораторных зданий образовательных организаций высшего образования (включая филиалы, реализующие образовательные программы высшего образования), оборудованная охранно-пожарной сигнализацией</t>
  </si>
  <si>
    <t>ВПО-2 раздел 1.2, строка 02, графа 8</t>
  </si>
  <si>
    <t>площадь общежитий образовательных организаций высшего образования (включая филиалы, реализующие образовательные программы высшего образования), оборудованная охранно-пожарной сигнализацией</t>
  </si>
  <si>
    <t>ВПО-2 раздел 1.2, строка 09, графа 8</t>
  </si>
  <si>
    <t>площадь учебно-лабораторных зданий образовательных организаций высшего образования (включая филиалы, реализующие образовательные программы высшего образования)</t>
  </si>
  <si>
    <t>ВПО-2 раздел 1.2, строка 02, графа 3</t>
  </si>
  <si>
    <t>площадь общежитий образовательных организаций высшего образования (включая филиалы, реализующие образовательные программы высшего образования)</t>
  </si>
  <si>
    <t>ВПО-2, раздел 1.2, строка 09, графа 3</t>
  </si>
  <si>
    <t>4.10.2.</t>
  </si>
  <si>
    <t>Удельный вес площади зданий, находящейся в аварийном состоянии, в общей площади зданий образовательных организаций высшего образования:</t>
  </si>
  <si>
    <t xml:space="preserve">общежития </t>
  </si>
  <si>
    <t>площадь учебно-лабораторных зданий образовательных организаций высшего образования (включая филиалы, реализующие образовательные программы высшего образования), находящаяся в аварийном состоянии</t>
  </si>
  <si>
    <t>ВПО-2 раздел 1.2, строка 02, графа 7</t>
  </si>
  <si>
    <t>площадь общежитий образовательных организаций высшего образования (включая филиалы, реализующие образовательные программы высшего образования), находящаяся в аварийном состоянии</t>
  </si>
  <si>
    <t>ВПО-2 раздел 1.2, строка 09, графа 7</t>
  </si>
  <si>
    <t>ВПО-2 раздел 1.2, строка 09, графа 3</t>
  </si>
  <si>
    <t>4.10.3.</t>
  </si>
  <si>
    <t>Удельный вес площади зданий, требующей капитального ремонта, в общей площади зданий образовательных организаций высшего образования:</t>
  </si>
  <si>
    <t>площадь учебно-лабораторных зданий образовательных организаций высшего образования (включая филиалы, реализующие образовательные программы высшего образования), требующая капитального ремонта</t>
  </si>
  <si>
    <t>ВПО-2 раздел 1.2, строка 02, графа 6</t>
  </si>
  <si>
    <t>площадь общежитий образовательных организаций высшего образования (включая филиалы, реализующие образовательные программы высшего образования), требующая капитального ремонта</t>
  </si>
  <si>
    <t>ВПО-2 раздел 1.2, строка 09, графа 6</t>
  </si>
  <si>
    <t>3.10.5.</t>
  </si>
  <si>
    <t>3.10.6.</t>
  </si>
  <si>
    <t>3.10.7.</t>
  </si>
  <si>
    <t>III. Дополнительное образование</t>
  </si>
  <si>
    <t>5. Сведения о развитии дополнительного образования детей и взрослых</t>
  </si>
  <si>
    <t>Численность населения, обучающегося по дополнительным общеобразовательным программам</t>
  </si>
  <si>
    <t>5.1.</t>
  </si>
  <si>
    <t>Охват детей в возрасте 5 - 18 лет дополнительными общеобразовательными программами (удельный вес численности детей, получающих услуги дополнительного образования, в общей численности детей в возрасте 5 - 18 лет)</t>
  </si>
  <si>
    <t>5.1.1.</t>
  </si>
  <si>
    <t>численность детей, обучающихся в образовательных организациях дополнительного образования (включая филиалы) (указывается на основе данных о возрастном составе обучающихся)</t>
  </si>
  <si>
    <t>1-ДО (сводная) раздел 6, строка, 01, графы 04</t>
  </si>
  <si>
    <t>1-ДО (сводная) раздел 6, строка, 01, графы 05</t>
  </si>
  <si>
    <t>1-ДО (сводная) раздел 6, строка, 01, графы 06</t>
  </si>
  <si>
    <t>численность детей, обучающихся в образовательных организациях дополнительного образования (включая филиалы) - в музыкальных, художественных, хореографических школах и школах искусств (указывается на основе данных о возрастном составе обучающихся)</t>
  </si>
  <si>
    <t>1-ДМШ раздел 2. Строка 40, графа 3</t>
  </si>
  <si>
    <t>численность детей, обучающихся в образовательных организациях дополнительного образования (включая филиалы) - в детских, юношеских спортивных школах</t>
  </si>
  <si>
    <t>5-ФК раздел 2, строка 112, графа 5</t>
  </si>
  <si>
    <t>численность населения в возрасте 5 - 18 лет на 1 января следующего за отчетным года</t>
  </si>
  <si>
    <t>5.2.</t>
  </si>
  <si>
    <t>Содержание образовательной деятельности и организация образовательного процесса по образовательным программам дополнительным общеобразовательным программам</t>
  </si>
  <si>
    <t>Структура численности обучающихся в организациях дополнительного образования по видам образовательной деятельности (удельный вес численности детей, обучающихся в организациях, реализующих дополнительные общеобразовательные программы различных видов, в общей численности детей, обучающихся в организациях, реализующих дополнительные общеобразовательные программы)</t>
  </si>
  <si>
    <t>5.2.1.</t>
  </si>
  <si>
    <t>численность детей, обучающихся по дополнительным общеобразовательным программам в образовательных организациях дополнительного образования (включая филиалы) по видам образовательной деятельности:</t>
  </si>
  <si>
    <t>работающие по всем видам образовательной деятельности</t>
  </si>
  <si>
    <t>1-ДО (сводная), раздел 4, строка 02, графа 5</t>
  </si>
  <si>
    <t>1-ДО (сводная), раздел 4, строка 03, графа 5</t>
  </si>
  <si>
    <t>1-ДО (сводная), раздел 4, строка 04, графа 5</t>
  </si>
  <si>
    <t>1-ДО (сводная), раздел 4, строка 06, графа 5</t>
  </si>
  <si>
    <t>1-ДО (сводная), раздел 4, строка 05, графа 5</t>
  </si>
  <si>
    <t>1-ДО (сводная), раздел 4, строка 07, графа 5</t>
  </si>
  <si>
    <t>1-ДО (сводная), раздел 4, строка 08, графа 5</t>
  </si>
  <si>
    <t>1-ДО (сводная), раздел 4, строка 09, графа 5</t>
  </si>
  <si>
    <t>1-ДО (сводная), раздел 4, строка 10, графа 5</t>
  </si>
  <si>
    <t>художественная</t>
  </si>
  <si>
    <t>эколого-биологическая</t>
  </si>
  <si>
    <t>туристско-краеведческая</t>
  </si>
  <si>
    <t>техническая</t>
  </si>
  <si>
    <t>спортивная</t>
  </si>
  <si>
    <t>военно-патриотическая и спортивно-техническая</t>
  </si>
  <si>
    <t>другие</t>
  </si>
  <si>
    <t>численность детей, обучающихся по дополнительным общеобразовательным программам в образовательных организациях дополнительного образования (включая филиалы) - в музыкальных, художественных, хореографических школах и школах искусств</t>
  </si>
  <si>
    <t>1-ДМШ раздел 2, строка 40, графа 3</t>
  </si>
  <si>
    <t>численность детей, обучающихся по дополнительным общеобразовательным программам в образовательных организациях дополнительного образования (включая филиалы) - в детских, юношеских спортивных школах</t>
  </si>
  <si>
    <t>образование</t>
  </si>
  <si>
    <t>культура</t>
  </si>
  <si>
    <t>спорт</t>
  </si>
  <si>
    <t>5.3.</t>
  </si>
  <si>
    <t>Кадровое обеспечение организаций, осуществляющих образовательную деятельность в части реализации дополнительных общеобразовательных программ</t>
  </si>
  <si>
    <t xml:space="preserve">Отношение среднемесячной заработной платы педагогических работников государственных и муниципальных образовательных организаций дополнительного образования к среднемесячной заработной плате в субъекте Российской Федерации </t>
  </si>
  <si>
    <t>5.3.1.</t>
  </si>
  <si>
    <t>фонд начисленной заработной платы педагогических работников списочного состава (без внешних совместителей) государственных и муниципальных образовательных организаций дополнительного образования (включая филиалы), реализующих дополнительные общеобразовательные программы для детей, - всего</t>
  </si>
  <si>
    <t>ЗП-образование строка 07, графа 3</t>
  </si>
  <si>
    <t>средняя численность педагогических работников (без внешних совместителей) государственных и муниципальных образовательных организаций дополнительного образования (включая филиалы), реализующих дополнительные общеобразовательные программы для детей</t>
  </si>
  <si>
    <t>ЗП-образование строка 07, графа 1</t>
  </si>
  <si>
    <t>среднемесячная номинальная начисленная заработная плата в субъекте Российской Федерации.</t>
  </si>
  <si>
    <t>5.4.</t>
  </si>
  <si>
    <t>Материально-техническое и информационное обеспечение образовательных организаций, осуществляющих образовательную деятельность в части реализации дополнительных общеобразовательных программ</t>
  </si>
  <si>
    <t xml:space="preserve">Общая площадь всех помещений организаций дополнительного образования в расчете на одного обучающегося </t>
  </si>
  <si>
    <t>5.4.1.</t>
  </si>
  <si>
    <t>общая площадь всех помещений образовательных организаций дополнительного образования (включая филиалы), реализующих дополнительные общеобразовательные программы для детей</t>
  </si>
  <si>
    <t>численность детей, обучающихся в образовательных организациях дополнительного образования (включая филиалы)</t>
  </si>
  <si>
    <t>5.4.2.</t>
  </si>
  <si>
    <t>Удельный вес числа организаций, имеющих водопровод, центральное отопление, канализацию, в общем числе образовательных организаций дополнительного образования:</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</si>
  <si>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имеющих  - водопровод</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</si>
  <si>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имеющих  - центральное отопление</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</si>
  <si>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имеющих  - канализацию</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</si>
  <si>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t>
  </si>
  <si>
    <t>5.4.3.</t>
  </si>
  <si>
    <t>Число персональных компьютеров, используемых в учебных целях, в расчете на 100 обучающихся организаций дополнительного образования:</t>
  </si>
  <si>
    <t>число персональных компьютеров, используемых в учебных целях, в образовательных организациях дополнительного образования (включая филиалы), реализующих дополнительные общеобразовательные программы для детей</t>
  </si>
  <si>
    <t xml:space="preserve">число персональных компьютеров, используемых в учебных целях, имеющих доступ к Интернету, в образовательных организациях дополнительного образования (включая филиалы), реализующих дополнительные общеобразовательные программы для детей </t>
  </si>
  <si>
    <t>Изменение сети организаций, осуществляющих образовательную деятельность по дополнительным общеобразовательным программам (в том числе ликвидация и реорганизация организаций, осуществляющих образовательную деятельность)</t>
  </si>
  <si>
    <t>5.5.</t>
  </si>
  <si>
    <t xml:space="preserve">Темп роста числа образовательных организаций дополнительного образования </t>
  </si>
  <si>
    <t>5.5.1.</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</si>
  <si>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системы образования в отчетном году t</t>
  </si>
  <si>
    <t>число музыкальных, художественных, хореографических школ и школ искусств в отчетном году t</t>
  </si>
  <si>
    <t>число детских, юношеских спортивных школ в отчетном году t</t>
  </si>
  <si>
    <t>5-ФК раздел 1, строка 04, графа 3 – отчетный год</t>
  </si>
  <si>
    <t>1-ДМШ - отчетный год</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</si>
  <si>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в году t-1, предшествовавшем отчетному году t</t>
  </si>
  <si>
    <t>число музыкальных, художественных, хореографических школ и школ искусств в году t-1, предшествовавшем отчетному году t</t>
  </si>
  <si>
    <t>1-ДМШ - предыдущий год</t>
  </si>
  <si>
    <t>число детских, юношеских спортивных школ в году t-1, предшествовавшем отчетному году t</t>
  </si>
  <si>
    <t>5-ФК раздел 1, строка 04, графа 3 – предыдущий год</t>
  </si>
  <si>
    <t>Российская Федерация, субъекты Российской Федерации; города и поселки городского типа; сельская местность</t>
  </si>
  <si>
    <t>5.6.</t>
  </si>
  <si>
    <t>Финансово-экономическая деятельность образовательных организаций, осуществляющих образовательную деятельность в части реализации дополнительных общеобразовательных программ</t>
  </si>
  <si>
    <t xml:space="preserve">Общий объем финансовых средств, поступивших в образовательные организации дополнительного образования, в расчете на одного обучающегося </t>
  </si>
  <si>
    <t>5.6.1.</t>
  </si>
  <si>
    <t>общий объем финансирования образовательных организаций дополнительного образования (включая филиалы), реализующих дополнительные общеобразовательные программы для детей</t>
  </si>
  <si>
    <t xml:space="preserve">Удельный вес финансовых средств от приносящей доход деятельности в общем объеме финансовых средств образовательных организаций дополнительного образования </t>
  </si>
  <si>
    <t>объем средств от приносящей доход деятельности (внебюджетных средств), поступивших в образовательные организации дополнительного образования (включая филиалы), реализующие дополнительные общеобразовательные программы для детейи</t>
  </si>
  <si>
    <t>Структура организаций, осуществляющих образовательную деятельность, реализующих дополнительные общеобразовательные программы (в том числе характеристика их филиалов)</t>
  </si>
  <si>
    <t>5.7.</t>
  </si>
  <si>
    <t>5.7.1.</t>
  </si>
  <si>
    <t>Удельный вес числа организаций, имеющих филиалы, в общем числе образовательных организаций дополнительного образования</t>
  </si>
  <si>
    <t>число организаций дополнительного образования (включая филиалы), реализующих дополнительные общеобразовательные программы для детей, имеющих филиалы</t>
  </si>
  <si>
    <t>число организаций дополнительного образования (включая филиалы), реализующих дополнительные общеобразовательные программы для детей</t>
  </si>
  <si>
    <t>Создание безопасных условий при организации образовательного процесса в организациях, осуществляющих образовательную деятельность в части реализации дополнительных общеобразовательных программ</t>
  </si>
  <si>
    <t>5.8.</t>
  </si>
  <si>
    <t xml:space="preserve">Удельный вес числа организаций, имеющих пожарные краны и рукава, в общем числе образовательных организаций дополнительного образования </t>
  </si>
  <si>
    <t>5.8.1.</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</si>
  <si>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имеющих пожарные краны и рукава</t>
  </si>
  <si>
    <t>5.8.2.</t>
  </si>
  <si>
    <t>Удельный вес числа организаций, имеющих дымовые извещатели, в общем числе образовательных организаций дополнительного образования</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</si>
  <si>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имеющих дымовые извещатели</t>
  </si>
  <si>
    <t>5.8.3.</t>
  </si>
  <si>
    <t xml:space="preserve">Удельный вес числа организаций, здания которых находятся в аварийном состоянии, в общем числе образовательных организаций дополнительного образования </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</si>
  <si>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здания которых находятся в аварийном состоянии</t>
  </si>
  <si>
    <t>5.8.4.</t>
  </si>
  <si>
    <t xml:space="preserve">Удельный вес числа организаций, здания которых требуют капитального ремонта, в общем числе образовательных организаций дополнительного образования </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</si>
  <si>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здания которых требуют капитального ремонта</t>
  </si>
  <si>
    <t>Учебные и внеучебные достижения лиц, обучающихся по программам дополнительного образования детей</t>
  </si>
  <si>
    <t>5.9.</t>
  </si>
  <si>
    <t>5.9.1.</t>
  </si>
  <si>
    <t>6. Сведения о развитии дополнительного профессионального образования</t>
  </si>
  <si>
    <t>Численность населения, обучающегося по дополнительным профессиональным программам</t>
  </si>
  <si>
    <t>6.1.</t>
  </si>
  <si>
    <t>Охват населения программами дополнительного профессионального образования (удельный вес численности занятого населения в возрасте 25 - 64 лет, прошедшего повышение квалификации и (или) переподготовку, в общей численности занятого в экономике населения данной возрастной группы)</t>
  </si>
  <si>
    <t>численность занятых в возрасте 25 - 64 лет, прошедших повышение квалификации и (или) переподготовку в отчетном году</t>
  </si>
  <si>
    <t>численность занятых в возрасте 25 - 64 лет</t>
  </si>
  <si>
    <t>6.1.1.</t>
  </si>
  <si>
    <t>6.1.2.</t>
  </si>
  <si>
    <t>численность респондентов (руководителей предприятий и организаций реального сектора экономики), ответивших на вопрос "Какую долю от общей численности работников Вашего предприятия/компании составили работники, прошедшие профподготовку, обучение, повышение квалификации в различных организациях, стажировку"</t>
  </si>
  <si>
    <t>социологический опрос руководителей предприятий и организаций реального сектора экономики</t>
  </si>
  <si>
    <t>внутри предприятия/организации (без привлечения и оплаты сторонних лиц)</t>
  </si>
  <si>
    <t>в образовательной организации, осуществляющей образовательную деятельность по реализации образовательных программ среднего профессионального образования</t>
  </si>
  <si>
    <t>в образовательной организации, осуществляющей образовательную деятельность по реализации образовательных программ высшего образования</t>
  </si>
  <si>
    <t>в образовательной организации, осуществляющей образовательную деятельность по реализации дополнительных общеобразовательных программ</t>
  </si>
  <si>
    <t>в образовательной организации, осуществляющей образовательную деятельность по реализации дополнительных профессиональных программ</t>
  </si>
  <si>
    <t>в других организациях, не являющихся образовательными организациями (компании-партнеры, кадровые агентства, консалтинговые, тренинговые компании, государственные службы занятости и пр.)</t>
  </si>
  <si>
    <t>Удельный вес численности работников предприятий и организаций реального сектора экономики, прошедших в году, предшествующему проведению опроса, профессиональную подготовку, переподготовку, повышение квалификации, стажировку</t>
  </si>
  <si>
    <t>6.1.3.</t>
  </si>
  <si>
    <t>Удельный вес численности работников организаций, получивших дополнительное профессиональное образование, в общей численности штатных работников организаций</t>
  </si>
  <si>
    <t>численность работников списочного состава организаций, получивших дополнительное профессиональное образование в отчетном году</t>
  </si>
  <si>
    <t>1-кадры, раздел 1, строка 02, графа 1</t>
  </si>
  <si>
    <t>численность работников списочного состава организаций</t>
  </si>
  <si>
    <t>1-кадры раздел 1, строка 01, графа 1</t>
  </si>
  <si>
    <t>6.2.</t>
  </si>
  <si>
    <t>Содержание образовательной деятельности и организация образовательного процесса по дополнительным профессиональным программам</t>
  </si>
  <si>
    <t xml:space="preserve">Удельный вес численности лиц, получивших дополнительное профессиональное образование с использованием дистанционных образовательных технологий, в общей численности работников организаций, получивших дополнительное профессиональное образование </t>
  </si>
  <si>
    <t>6.2.1.</t>
  </si>
  <si>
    <t>численность работников списочного состава организаций, получивших дополнительное профессиональное образование с использованием дистанционных образовательных технологий в отчетном году</t>
  </si>
  <si>
    <t>1-кадры раздел 1, справка 3, графа 29</t>
  </si>
  <si>
    <t>1-кадры раздел 1, строка 02, графа 1</t>
  </si>
  <si>
    <t>6.3.</t>
  </si>
  <si>
    <t>Кадровое обеспечение организаций, осуществляющих образовательную деятельность в части реализации дополнительных образовательных программ</t>
  </si>
  <si>
    <t>6.3.1.</t>
  </si>
  <si>
    <t>Удельный вес численности лиц, имеющих ученую степень, в общей численности профессорско-преподавательского состава (без внешних совместителей и работающих по договорам гражданско-правового характера) организаций, осуществляющих образовательную деятельность по реализации дополнительных профессиональных программам:</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</si>
  <si>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дополнительных профессиональных программ, имеющих ученую степень доктора наук</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</si>
  <si>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дополнительных профессиональных программ, имеющих ученую степень кандидата наук</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</si>
  <si>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дополнительных профессиональных программ</t>
  </si>
  <si>
    <t>6.4.</t>
  </si>
  <si>
    <t>Материально-техническое и информационное обеспечение профессиональных организаций, осуществляющих образовательную деятельность в части реализации дополнительных профессиональных программ</t>
  </si>
  <si>
    <t xml:space="preserve">Удельный вес стоимости дорогостоящих машин и оборудования (стоимостью свыше 1 млн. рублей за ед.) в общей стоимости машин и оборудования образовательных организаций дополнительного профессионального образования </t>
  </si>
  <si>
    <t>6.4.1.</t>
  </si>
  <si>
    <t>стоимость дорогостоящих машин и оборудования (стоимостью свыше 1 млн. рублей за ед.) в организациях дополнительного профессионального образования (включая филиалы, реализующие дополнительные профессиональные программы)</t>
  </si>
  <si>
    <t>стоимость машин и оборудования в организациях дополнительного профессионального образования (включая филиалы, реализующие дополнительные профессиональные программы)</t>
  </si>
  <si>
    <t>Российская Федерация, субъекты Российской Федерации, государственные и муниципальные организации; частные организации (дополнительная информация)</t>
  </si>
  <si>
    <t xml:space="preserve">Число персональных компьютеров, используемых в учебных целях, в расчете на 100 слушателей организаций дополнительного профессионального образования: всего; имеющих доступ к Интернету </t>
  </si>
  <si>
    <t>6.4.2.</t>
  </si>
  <si>
    <t>число персональных компьютеров, используемых в учебных целях, в организациях дополнительного профессионального образования (включая филиалы, реализующие дополнительные профессиональные программы)</t>
  </si>
  <si>
    <t>число персональных компьютеров, используемых в учебных целях, подключенных к Интернету, в организациях дополнительного профессионального образования (включая филиалы, реализующие дополнительные профессиональные программы)</t>
  </si>
  <si>
    <t>численность слушателей организаций дополнительного профессионального образования (включая филиалы, реализующие дополнительные профессиональные программы)</t>
  </si>
  <si>
    <t>6.5.</t>
  </si>
  <si>
    <t>Изменение сети организаций, осуществляющих образовательную деятельность по дополнительным профессиональным программам (в том числе ликвидация и реорганизация организаций, осуществляющих образовательную деятельность)</t>
  </si>
  <si>
    <t xml:space="preserve">Темп роста числа организаций, осуществляющих образовательную деятельность по реализации дополнительных профессиональных программ: организации дополнительного профессионального образования; профессиональные образовательные организации; организации высшего образования </t>
  </si>
  <si>
    <t>6.5.1.</t>
  </si>
  <si>
    <t>организации дополнительного профессионального образования</t>
  </si>
  <si>
    <t>число организаций дополнительного профессионального образования (включая филиалы, реализующие дополнительные профессиональные программы) в отчетном году t</t>
  </si>
  <si>
    <t>число профессиональных образовательных организаций, реализующих дополнительные профессиональные программы (включая филиалы, реализующие дополнительные профессиональные программы) в отчетном году t</t>
  </si>
  <si>
    <t>число организаций высшего образования, реализующих дополнительные профессиональные программы (включая филиалы, реализующие дополнительные профессиональные программы) в отчетном году t</t>
  </si>
  <si>
    <t>число организаций дополнительного профессионального образования (включая филиалы, реализующие дополнительные профессиональные программы) в году t-1, предшествовавшем отчетному году t</t>
  </si>
  <si>
    <t>число профессиональных образовательных организаций, реализующих дополнительные профессиональные программы (включая филиалы, реализующие дополнительные профессиональные программы) в году t-1, предшествовавшем отчетному году t</t>
  </si>
  <si>
    <t>число организаций высшего образования, реализующих дополнительные профессиональные программы (включая их филиалы, реализующие дополнительные профессиональные программы) в году t-1, предшествовавшем отчетному году t</t>
  </si>
  <si>
    <t>6.6.</t>
  </si>
  <si>
    <t>Условия освоения дополнительных профессиональных программ лицами с ограниченными возможностями здоровья и инвалидами</t>
  </si>
  <si>
    <t>Удельный вес численности лиц с ограниченными возможностями здоровья и инвалидов в общей численности работников организаций, прошедших обучение по дополнительным профессиональным программам</t>
  </si>
  <si>
    <t>6.6.1.</t>
  </si>
  <si>
    <t>численность лиц с ограниченными возможностями здоровья и инвалидов, обученных по дополнительным профессиональным программам</t>
  </si>
  <si>
    <t>численность обученных по дополнительным профессиональным программам</t>
  </si>
  <si>
    <t>6.7.</t>
  </si>
  <si>
    <t>Научная деятельность организаций, осуществляющих образовательную деятельность, связанная с реализацией дополнительных образовательных программ</t>
  </si>
  <si>
    <t>Удельный вес финансовых средств, полученных от научной деятельности, в общем объеме финансовых средств организаций дополнительного профессионального образования</t>
  </si>
  <si>
    <t>6.7.1.</t>
  </si>
  <si>
    <t xml:space="preserve">объем средств, полученных от научных исследований и разработок, организаций дополнительного профессионального образования (включая филиалы, реализующие дополнительные профессиональные программы) </t>
  </si>
  <si>
    <t>объем средств организаций дополнительного профессионального образования (включая филиалы, реализующие дополнительные профессиональные программы)</t>
  </si>
  <si>
    <t>6.8.</t>
  </si>
  <si>
    <t>Создание безопасных условий при организации образовательного процесса в организациях, осуществляющих образовательную деятельность в части реализации дополнительных образовательных программ</t>
  </si>
  <si>
    <t>6.8.1.</t>
  </si>
  <si>
    <t>площадь учебно-лабораторных зданий организаций дополнительного профессионального образования (включая филиалы, реализующие дополнительные профессиональные программы), требующая капитального ремонта</t>
  </si>
  <si>
    <t>площадь общежитий организаций дополнительного профессионального образования (включая филиалы, реализующие дополнительные профессиональные программы), требующая капитального ремонта</t>
  </si>
  <si>
    <t>площадь учебно-лабораторных зданий организаций дополнительного профессионального образования (включая филиалы, реализующие дополнительные профессиональные программы)</t>
  </si>
  <si>
    <t>площадь общежитий организаций дополнительного профессионального образования (включая филиалы, реализующие дополнительные профессиональные программы)</t>
  </si>
  <si>
    <t>6.9.</t>
  </si>
  <si>
    <t>Профессиональные достижения выпускников организаций, реализующих программы дополнительного профессионального образования</t>
  </si>
  <si>
    <t>Оценка отношения среднемесячной заработной платы лиц, прошедших обучение по дополнительным профессиональным программам в течение последних 3 лет, и лиц, не обучавшихся по дополнительным образовательным программам в течение последних 3 лет</t>
  </si>
  <si>
    <t>6.9.1.</t>
  </si>
  <si>
    <t>среднемесячная заработная плата лиц, прошедших обучение по дополнительным профессиональным программам в течение последних 3-х лет</t>
  </si>
  <si>
    <t>среднемесячная заработная плата лиц, не обучавшихся по дополнительным профессиональным программам в течение последних 3-х лет</t>
  </si>
  <si>
    <t>IV. Профессиональное обучение</t>
  </si>
  <si>
    <t>7. Сведения о развитии профессионального обучения</t>
  </si>
  <si>
    <t>7.1.</t>
  </si>
  <si>
    <t>Численность лиц, прошедших обучение по образовательным программам профессионального обучения (в профессиональных образовательных организациях, реализующих образовательные программы среднего профессионального образования - программы подготовки квалифицированных рабочих, служащих)</t>
  </si>
  <si>
    <t>Численность краткосрочно обученных по договорам (численность лиц, прошедших подготовку рабочих (служащих); прошедших профессиональную переподготовку; прошедших повышение квалификации)</t>
  </si>
  <si>
    <t>1 (профтех) раздел 3, строка 01, графа 3</t>
  </si>
  <si>
    <t>человек</t>
  </si>
  <si>
    <t xml:space="preserve">Численность работников организаций, прошедших профессиональное обучение: всего; профессиональная подготовка по профессиям рабочих, должностям служащих; переподготовка рабочих, служащих; повышение квалификации рабочих, служащих </t>
  </si>
  <si>
    <t>7.1.1.</t>
  </si>
  <si>
    <t>7.1.2.</t>
  </si>
  <si>
    <t>1-кадры раздел 1, строка 09, графа 1</t>
  </si>
  <si>
    <t>1-кадры раздел 1, строка 10, графа 1</t>
  </si>
  <si>
    <t>1-кадры раздел 1, строка 11, графа 1</t>
  </si>
  <si>
    <t>1-кадры раздел 1, строка 12, графа 1</t>
  </si>
  <si>
    <t xml:space="preserve">Удельный вес численности работников организаций, прошедших профессиональное обучение, в общей численности штатных работников организаций </t>
  </si>
  <si>
    <t>общая численность работников списочного состава организаций, прошедших профессиональное обучение без учета лиц, обученных за счет собственных средств</t>
  </si>
  <si>
    <t>общая численность работников списочного состава организаций</t>
  </si>
  <si>
    <t>7.1.3.</t>
  </si>
  <si>
    <t>7.2.</t>
  </si>
  <si>
    <t>Содержание образовательной деятельности и организация образовательного процесса по основным программам профессионального обучения</t>
  </si>
  <si>
    <t xml:space="preserve">Удельный вес численности лиц, прошедших обучение по образовательным программам профессионального обучения по месту своей работы, в общей численности работников организаций, прошедших обучение по образовательным программам профессионального обучения </t>
  </si>
  <si>
    <t>7.2.1.</t>
  </si>
  <si>
    <t>численность работников списочного состава организаций, получивших дополнительное профессиональное образование, прошедших профессиональное обучение без отрыва от работы, без учета лиц, обученных за счет собственных средств</t>
  </si>
  <si>
    <t>1-кадры раздел 1, справка 2, строка 27</t>
  </si>
  <si>
    <t>численность работников списочного состава организаций, получивших дополнительное профессиональное образование, прошедших профессиональное обучение, без учета лиц, обученных за счет собственных средств</t>
  </si>
  <si>
    <t>7.3.</t>
  </si>
  <si>
    <t>Кадровое обеспечение организаций, осуществляющих образовательную деятельность в части реализации основных программ дополнительного обучения</t>
  </si>
  <si>
    <t xml:space="preserve">Удельный вес численности лиц, имеющих высшее образование, в общей численности преподавателей (без внешних совместителей и работающих по договорам гражданско-правового характера) организаций, осуществляющих образовательную деятельность по реализации образовательных программ профессионального обучения </t>
  </si>
  <si>
    <t>7.3.1.</t>
  </si>
  <si>
    <t>численность преподавателей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образовательных программ профессионального обучения, имеющих высшее образование</t>
  </si>
  <si>
    <t>численность преподавателей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образовательных программ профессионального обучения</t>
  </si>
  <si>
    <t>7.4.</t>
  </si>
  <si>
    <t>Материально-техническое и информационное обеспечение организаций, осуществляющих образовательную деятельность в части реализации основных программ профессионального обучения</t>
  </si>
  <si>
    <t>Удельный вес стоимости дорогостоящих машин и оборудования (стоимостью свыше 1 млн. рублей за ед.) в общей стоимости машин и оборудования организаций, осуществляющих образовательную деятельность по реализации образовательных программ профессионального обучения</t>
  </si>
  <si>
    <t>7.4.1.</t>
  </si>
  <si>
    <t>стоимость дорогостоящих машин и оборудования (стоимостью свыше 1 млн. рублей за ед.) в организациях (включая филиалы), осуществляющих образовательную деятельность по реализации образовательных программ профессионального обучения</t>
  </si>
  <si>
    <t>стоимость машин и оборудования в организациях (включая филиалы), осуществляющих образовательную деятельность по реализации образовательных программ профессионального обучения</t>
  </si>
  <si>
    <t>7.5.</t>
  </si>
  <si>
    <t>Условия профессионального обучения лиц с ограниченными возможностями здоровья и инвалидов</t>
  </si>
  <si>
    <t>7.5.1.</t>
  </si>
  <si>
    <t>Удельный вес численности лиц с ограниченными возможностями здоровья и инвалидов в общей численности работников организаций, обученных по дополнительным профессиональным программам и программам профессионального обучения</t>
  </si>
  <si>
    <t>численность лиц с ограниченными возможностями здоровья, получивших дополнительное профессиональное образование, прошедших профессиональное обучение в отчетном году</t>
  </si>
  <si>
    <t>начиная с отчета за 2014 год</t>
  </si>
  <si>
    <t>численность инвалидов, получивших дополнительное профессиональное образование, прошедших профессиональное обучение в отчетном году</t>
  </si>
  <si>
    <t>1-кадры раздел 1, справка 2, строка 23</t>
  </si>
  <si>
    <t>численность работников списочного состава организаций, получивших дополнительное профессиональное образование, прошедших профессиональное обучение в отчетном году</t>
  </si>
  <si>
    <t>Трудоустройство (изменение условий профессиональной деятельности) выпускников организаций, осуществляющих образовательную деятельность</t>
  </si>
  <si>
    <t>7.6.</t>
  </si>
  <si>
    <t>Удельный вес лиц, трудоустроившихся в течение 1 года после окончания обучения по полученной профессии на рабочие места, требующие высокого уровня квалификации, в общей численности лиц, обученных по образовательным программам профессионального обучения</t>
  </si>
  <si>
    <t>7.6.1.</t>
  </si>
  <si>
    <t>численность лиц, трудоустроившихся в течение 1 года после окончания обучения по полученной профессии на рабочие места, требующие высокого уровня квалификации</t>
  </si>
  <si>
    <t>численность лиц, обученных по образовательным программам профессионального обучения</t>
  </si>
  <si>
    <t>Изменение сети организаций, осуществляющих образовательную деятельность по основным программам профессионального обучения (в том числе ликвидация и реорганизация организаций, осуществляющих образовательную деятельность)</t>
  </si>
  <si>
    <t>7.7.</t>
  </si>
  <si>
    <t>Число организаций, осуществляющих образовательную деятельность по образовательным программам профессионального обучения, в том числе: общеобразовательные организации; профессиональные образовательные организации; образовательные организации высшего образования; организации дополнительного образования; организации дополнительного профессионального образования; учебные центры профессиональной квалификации</t>
  </si>
  <si>
    <t>7.7.1.</t>
  </si>
  <si>
    <t>Финансово-экономическая деятельность организаций, осуществляющих образовательную деятельность в части обеспечения реализации основных программ профессионального обучения</t>
  </si>
  <si>
    <t>7.8.</t>
  </si>
  <si>
    <t xml:space="preserve">Структура финансовых средств, поступивших в организации, осуществляющих образовательную деятельность по реализации образовательных программ профессионального обучения: бюджетные ассигнования; финансовые средства от приносящей доход деятельности </t>
  </si>
  <si>
    <t>7.8.1.</t>
  </si>
  <si>
    <t>бюджетные ассигнования</t>
  </si>
  <si>
    <t xml:space="preserve">объем бюджетных ассигнований, поступивших в организации (включая филиалы), реализующие образовательные программы профессионального обучения, от образовательной деятельности по реализации образовательных программ профессионального обучения </t>
  </si>
  <si>
    <t>объем финансовых средств от приносящей доход деятельности, поступивших в организации (включая филиалы), реализующие образовательные программы профессионального обучения, от образовательной деятельности по реализации образовательных программ профессионального обучения</t>
  </si>
  <si>
    <t>объем финансовых средств, поступивших в организации (включая филиалы), реализующие образовательные программы профессионального обучения, от образовательной деятельности по реализации образовательных программ профессионального обучения</t>
  </si>
  <si>
    <t>7.9.</t>
  </si>
  <si>
    <t>Сведения о представителях работодателей, участвующих в учебном процессе</t>
  </si>
  <si>
    <t xml:space="preserve">Удельный вес представителей работодателей, участвующих в учебном процессе, в общей численности преподавателей и мастеров производственного обучения организаций, осуществляющих образовательную деятельность по реализации образовательных программ профессионального обучения </t>
  </si>
  <si>
    <t>7.9.1.</t>
  </si>
  <si>
    <t>численность представителей работодателей организаций, привлеченных к образовательной деятельности по реализации образовательных программ профессионального обучения</t>
  </si>
  <si>
    <t>численность преподавателей и мастеров производственного обучения, осуществляющих образовательную деятельность по реализации образовательных программ профессионального обучения</t>
  </si>
  <si>
    <t>Число организаций, осуществляющих образовательную деятельность по образовательным программам профессионального обучения, в том числе:</t>
  </si>
  <si>
    <t>V. Дополнительная информация о системе образования</t>
  </si>
  <si>
    <t>8. Сведения об интеграции образования и науки, а также образования и сферы труда</t>
  </si>
  <si>
    <t>8.1.</t>
  </si>
  <si>
    <t>Сведения об интеграции образования и науки, а также образования и сферы труда</t>
  </si>
  <si>
    <t>Численность населения, обучающегося по программам профессионального обучения</t>
  </si>
  <si>
    <t xml:space="preserve">Удельный вес сектора организаций высшего образования во внутренних затратах на исследования и разработки </t>
  </si>
  <si>
    <t>8.1.1.</t>
  </si>
  <si>
    <t>внутренние затраты на исследования и разработки сектора высшего образования</t>
  </si>
  <si>
    <t>2-наука раздел 6, строка 606, графа 3</t>
  </si>
  <si>
    <t>внутренние затраты на исследования и разработки – всего</t>
  </si>
  <si>
    <t>2-наука раздел 6, строка 601, графа 3</t>
  </si>
  <si>
    <t>Участие организаций различных отраслей экономики в обеспечении и осуществлении образовательной деятельности</t>
  </si>
  <si>
    <t>исключительно профессиональной подготовки квалифицированных рабочих, служащих</t>
  </si>
  <si>
    <t>Оценка представителями организаций реального сектора экономики распространенности их сотрудничества с образовательными организациями, реализующими профессиональные образовательные программы (оценка удельного веса организаций реального сектора экономики, сотрудничавших с организациями, реализующими профессиональные образовательные программы, в общем числе организаций реального сектора экономики):</t>
  </si>
  <si>
    <t>профессиональной подготовки специалистов среднего звена</t>
  </si>
  <si>
    <t>бакалавриата, подготовки специалистов, магистратуры</t>
  </si>
  <si>
    <t>профессиональных образовательных организаций, реализующих только образовательные программы подготовки квалифицированных рабочих, служащих)</t>
  </si>
  <si>
    <t>профессиональных образовательных организаций, реализующих образовательные программы подготовки специалистов среднего звена</t>
  </si>
  <si>
    <t>образовательных организаций высшего образования</t>
  </si>
  <si>
    <t>Численность респондентов (руководителей предприятий и организаций реального сектора экономики), ответивших утвердительно (и выбравших хотя бы один из предложенных в анкете вариантов сотрудничества) на вопрос о том, сотрудничало ли предприятие или организация с какими-либо образовательными организациями, реализующими программы профессионального образования, с целью привлечения выпускников или студентов профильных специальностей</t>
  </si>
  <si>
    <t xml:space="preserve">Численность респондентов (руководителей предприятий и организаций реального сектора экономики), ответивших на вопрос о том, сотрудничало ли предприятие или организация с какими-либо образовательными организациями, реализующими программы профессионального образования, с целью привлечения выпускников или студентов профильных специальностей </t>
  </si>
  <si>
    <t>9. Сведения об интеграции российского образования с мировым образовательным пространством</t>
  </si>
  <si>
    <t>9.1.</t>
  </si>
  <si>
    <t xml:space="preserve">всего </t>
  </si>
  <si>
    <t>СПО-1 раздел 2.9, строка 01, графа 7 кроме граждан Российской Федерации</t>
  </si>
  <si>
    <t>граждане СНГ</t>
  </si>
  <si>
    <t>СПО-1 раздел 2.9, строка 01, графа 7 кроме граждан из стран Балтии, Грузии, Абхазии и Южной Осетии</t>
  </si>
  <si>
    <t>СПО-1 раздел 2.9, строка 01, графа 7</t>
  </si>
  <si>
    <t>9.2.</t>
  </si>
  <si>
    <t>Удельный вес численности иностранных студентов в общей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t>
  </si>
  <si>
    <t>Удельный вес численности иностранных студентов в общей численности студентов, обучающихся по образовательным программам высшего образования - программам бакалавриата, программам специалитета, программам магистратуры:</t>
  </si>
  <si>
    <t>ВПО-1 раздел 2.10, строка 01, графа 7 кроме граждан Российской Федерации</t>
  </si>
  <si>
    <t>ВПО-1 раздел 2.10, строка 01, графа 7 кроме граждан из стран Балтии, Грузии, Абхазии и Южной Осетии</t>
  </si>
  <si>
    <t>численность студентов, обучающихся по программам высшего образования - программам бакалавриата, программам специалитета, программам магистратуры</t>
  </si>
  <si>
    <t>ВПО-1 раздел 2.10, строка 01, графа 7</t>
  </si>
  <si>
    <t>10. Развитие системы оценки качества образования и информационной прозрачности системы образования</t>
  </si>
  <si>
    <t>10.1.1.</t>
  </si>
  <si>
    <t>Индекс удовлетворенности населения качеством образования, которое предоставляют образовательные организации</t>
  </si>
  <si>
    <t>дошкольное образование</t>
  </si>
  <si>
    <t>начальное общее, основное общее, среднее общее образование</t>
  </si>
  <si>
    <t>численность респондентов (членов домашних хозяйств), удовлетворенных качеством получаемого одним из членом домашнего хозяйства (в возрасте от 4 до 22 лет) образования; по уровням получаемого образования (выбрали при ответе на вопрос анкеты "Если говорить в целом, то Вас удовлетворяет или не удовлетворяет то качество образования, которое получает сегодня Ваш ребенок там, где он (она) обучается? (один ответ.)" варианты ответа "безусловно удовлетворены", "скорее удовлетворены")</t>
  </si>
  <si>
    <t>социологический опрос домашних хозяйств</t>
  </si>
  <si>
    <t>среднее профессиональное образование (подготовка квалифицированных рабочих, служащих);</t>
  </si>
  <si>
    <t>среднее профессиональное образование (подготовка специалистов среднего звена)</t>
  </si>
  <si>
    <t>высшее образование (бакалавриат, специалитет, магистратура)</t>
  </si>
  <si>
    <t>общая численность респондентов (членов домашних хозяйств), ответивших на вопрос анкеты "Если говорить в целом, то Вас удовлетворяет или не удовлетворяет то качество образования, которое получает сегодня Ваш ребенок там, где он (она) обучается? (один ответ.)", в составе домашнего хозяйства которого есть ребенок/молодой человек (девушка) в возрасте от 4 до 22 лет, получающий(-ая) образование; по уровням получаемого образования</t>
  </si>
  <si>
    <t>среднее профессиональное образование (подготовка квалифицированных рабочих, служащих)</t>
  </si>
  <si>
    <t>10.1.2.</t>
  </si>
  <si>
    <t>Индекс удовлетворенности работодателей качеством подготовки в образовательных организациях профессионального образования</t>
  </si>
  <si>
    <t>Результаты участия обучающихся в образовательных организациях в российских и международных тестированиях знаний, конкурсах и олимпиадах</t>
  </si>
  <si>
    <t>Удельный вес численности лиц, достигших базового уровня образовательных достижений в международных сопоставительных исследованиях качества образования (изучение качества чтения и понимания текста (PIRLS), исследование качества математического и естественнонаучного общего образования (TIMSS), оценка образовательных достижений учащихся (PISA)), в общей численности российских учащихся общеобразовательных организаций &lt;*&gt;:</t>
  </si>
  <si>
    <t>естествознание (4 класс);</t>
  </si>
  <si>
    <t>естествознание (8 класс);</t>
  </si>
  <si>
    <t>международное исследование PIRLS</t>
  </si>
  <si>
    <t>международное исследование TIMSS</t>
  </si>
  <si>
    <t>математика (4 класс)</t>
  </si>
  <si>
    <t>математика (8 класс)</t>
  </si>
  <si>
    <t>международное исследование PISA</t>
  </si>
  <si>
    <t>читательская грамотность</t>
  </si>
  <si>
    <t>математическая грамотность</t>
  </si>
  <si>
    <t>10.2.1.</t>
  </si>
  <si>
    <t xml:space="preserve">Удельный вес численности студентов образовательных организаций высшего образования, использующих образовательный кредит для оплаты обучения, в общей численности обучающихся на платной основе </t>
  </si>
  <si>
    <t>численность студентов, обучающихся с полным возмещением стоимости обучения по программам высшего образования - программам бакалавриата, программам специалитета, программам магистратуры, использующих образовательный кредит для оплаты обучения</t>
  </si>
  <si>
    <t>численность студентов, обучающихся с полным возмещением стоимости обучения по программам высшего образования - программам бакалавриата, программам специалитета, программам магистратуры</t>
  </si>
  <si>
    <t>ВПО-1 раздел 2.1.2, строка 15, графа 19</t>
  </si>
  <si>
    <t>10.3.1.</t>
  </si>
  <si>
    <t>10.3.2.</t>
  </si>
  <si>
    <t>Удельный вес числа общеобразовательных организаций, в которых созданы коллегиальные органы управления, в общем числе общеобразовательных организаций</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</si>
  <si>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в которых созданы коллегиальные органы управления с участием общественности</t>
  </si>
  <si>
    <t>76-РИК раздел 8, строка 03, графа 3</t>
  </si>
  <si>
    <t>Российская Федерация, субъекты Российской Федерации; государственные и муниципальные организации; частные организации</t>
  </si>
  <si>
    <t>10.4.1.</t>
  </si>
  <si>
    <t>Удельный вес образовательных организаций, охваченных инструментами независимой системы оценки качества образования, в общем числе образовательных организаций</t>
  </si>
  <si>
    <t>число образовательных организаций, охваченных инструментами независимой системы оценки качества образования</t>
  </si>
  <si>
    <t>ведомственный мониторинг Минобрнауки России</t>
  </si>
  <si>
    <t>число образовательных организаций</t>
  </si>
  <si>
    <t>11. Сведения о создании условий социализации и самореализации молодежи (в том числе лиц, обучающихся по уровням и видам образования)</t>
  </si>
  <si>
    <t>10.1.</t>
  </si>
  <si>
    <t>Оценка деятельности системы образования гражданами</t>
  </si>
  <si>
    <t>10.2.</t>
  </si>
  <si>
    <t>10.3.</t>
  </si>
  <si>
    <t>Развитие механизмов государственно-частного управления в системе образования</t>
  </si>
  <si>
    <t>10.4.</t>
  </si>
  <si>
    <t>Развитие региональных систем оценки качества образования</t>
  </si>
  <si>
    <t>11.1.</t>
  </si>
  <si>
    <t>Социально-демографические характеристики и социальная интеграция</t>
  </si>
  <si>
    <t>Удельный вес населения в возрасте 5 - 18 лет, охваченного образованием, в общей численности населения в возрасте 5 - 18 лет</t>
  </si>
  <si>
    <t>11.1.1.</t>
  </si>
  <si>
    <t>численность лиц в возрасте 5 - 18 лет, обучающихся по образовательным программам</t>
  </si>
  <si>
    <t>дошкольного образования</t>
  </si>
  <si>
    <t>начального общего, основного общего и среднего общего образования</t>
  </si>
  <si>
    <t>76-РИК раздел 5, строки 01-14, графа 7 плюс СВ-1 раздел 6, строка 01, графы 4, 5</t>
  </si>
  <si>
    <t>среднего профессионального образования - программам подготовки квалифицированных рабочих, служащих. Не учитывается численность краткосрочно обученных по договорам в отчетном году</t>
  </si>
  <si>
    <t>1 (профтех) раздел 4, строки 02-10 графы 3, 10</t>
  </si>
  <si>
    <t>среднего профессионального образования - программам подготовки специалистов среднего звена</t>
  </si>
  <si>
    <t>СПО-1 раздел 2.10, строки 02-07, графа 6 – все формы обучения</t>
  </si>
  <si>
    <t>высшего образования - программам бакалавриата, специалитета, магистратуры</t>
  </si>
  <si>
    <t>ВПО-1 раздел 2.11, строки 02-05, графа 3 – все формы обучения</t>
  </si>
  <si>
    <t>численность постоянного населения в возрасте 5 - 18 лет (на 1 января следующего за отчетным года)</t>
  </si>
  <si>
    <t>11.1.2.</t>
  </si>
  <si>
    <t>Структура подготовки кадров по профессиональным образовательным программам (удельный вес численности выпускников, освоивших профессиональные образовательные программы соответствующего уровня, в общей численности выпускников):</t>
  </si>
  <si>
    <t>1 (профтех) раздел 1, строка 01, графа 6</t>
  </si>
  <si>
    <t>СПО-1 раздел 2.1.2, строка 01, графа 25</t>
  </si>
  <si>
    <t>ВПО-1 раздел 2.1.2, строка 0, графа 23</t>
  </si>
  <si>
    <t>ВПО-1 раздел 2.1.2,строка 06, графа 23</t>
  </si>
  <si>
    <t>ВПО-1 раздел 2.1.2, строка 11, графа 23</t>
  </si>
  <si>
    <t>1-НК раздел 1, строка 101, графа 7</t>
  </si>
  <si>
    <t>11.2.</t>
  </si>
  <si>
    <t>Ценностные ориентации молодежи и ее участие в общественных достижениях</t>
  </si>
  <si>
    <t xml:space="preserve">Удельный вес численности молодых людей в возрасте от 14 до 30 лет, участвующих в деятельности молодежных общественных объединений, в общей численности молодежи в возрасте от 14 до 30 лет </t>
  </si>
  <si>
    <t>11.2.1.</t>
  </si>
  <si>
    <t>численность лиц в возрасте 14 - 29 лет, участвующих в деятельности молодежных общественных объединений</t>
  </si>
  <si>
    <t>численность постоянного населения в возрасте 14 - 29 лет</t>
  </si>
  <si>
    <t>11.3.</t>
  </si>
  <si>
    <t>Образование и занятость молодежи</t>
  </si>
  <si>
    <t xml:space="preserve">Оценка удельного веса лиц, совмещающих учебу и работу, в общей численности студентов старших курсов образовательных организаций высшего образования </t>
  </si>
  <si>
    <t>11.3.1.</t>
  </si>
  <si>
    <t>численность респондентов (студентов старших курсов), ответивших утвердительно на вопрос анкеты "Скажите, пожалуйста, за последние 12 месяцев Вы работали (или подрабатывали время от времени) на платной основе - или нет? Если таких работ было несколько, расскажите об одной, самой важной для вас (отметьте один ответ)" (т.е. выбравших один из вариантов ответа: "Да, имели постоянную работу", "Да, работали временно, по договору и т.д.", "Да, были разовые заработки, нерегулярные приработки")</t>
  </si>
  <si>
    <t>социологический опрос студентов старших курсов образовательных организаций высшего образования</t>
  </si>
  <si>
    <t>численность респондентов (студентов старших курсов), ответивших на вопрос анкеты "Скажите, пожалуйста, за последние 12 месяцев Вы работали (или подрабатывали время от времени) на платной основе - или нет? Если таких работ было несколько, расскажите об одной, самой важной для вас (отметьте один ответ)"</t>
  </si>
  <si>
    <t>11.4.</t>
  </si>
  <si>
    <t>Деятельность федеральных органов исполнительной власти и органов исполнительной власти субъектов Российской Федерации по созданию условий социализации и самореализации молодежи</t>
  </si>
  <si>
    <t>11.4.1.</t>
  </si>
  <si>
    <t>Удельный вес численности молодых людей в возрасте от 14 до 30 лет, вовлеченных в реализуемые федеральными органами исполнительной власти и органами исполнительной власти субъектов Российской Федерации проекты и программы в сфере поддержки талантливой молодежи, в общей численности молодежи в возрасте от 14 до 30 лет</t>
  </si>
  <si>
    <t>численность лиц в возрасте 14 - 29 лет, вовлеченных в реализуемые федеральными органами исполнительной власти и органами исполнительной власти субъектов Российской Федерации проекты и программы (разово или на постоянной основе) в сфере поддержки талантливой молодежи</t>
  </si>
  <si>
    <t>численность постоянного населения в возрасте 14 - 29 лет (на 1 января следующего за отчетным года)</t>
  </si>
  <si>
    <t>квадратный метр</t>
  </si>
  <si>
    <t>единица</t>
  </si>
  <si>
    <t>день</t>
  </si>
  <si>
    <t>тысяча рублей</t>
  </si>
  <si>
    <t>Отношение среднемесячной заработной платы педагогических работников государственных и муниципальных общеобразовательных организаций к среднемесячной заработной плате в субъекте Российской Федерации:</t>
  </si>
  <si>
    <t>педагогических работников - всего</t>
  </si>
  <si>
    <t>балл</t>
  </si>
  <si>
    <t>Удельный вес численности выпускников, освоивших образовательные программы среднего общего образования, получивших количество баллов по ЕГЭ ниже минимального, в общей численности выпускников, освоивших образовательные программы среднего общего образования, сдававших ЕГЭ:</t>
  </si>
  <si>
    <t>численность получивших ниже минимального количества баллов, по результатам ЕГЭ по предмету i</t>
  </si>
  <si>
    <t>Удельный вес численности выпускников, освоивших образовательные программы основного общего образования, получивших количество баллов по ГИА ниже минимального, в общей численности выпускников, освоивших образовательные программы основного общего образования, сдававших ГИА:</t>
  </si>
  <si>
    <t>по русскому языку</t>
  </si>
  <si>
    <t>по математике</t>
  </si>
  <si>
    <t>численость получивших ниже минимального количества баллов по результатам ГИА по предмету i</t>
  </si>
  <si>
    <t>Среднее значение количества баллов по государственной итоговой аттестации (далее - ГИА), полученных выпускниками, освоившими образовательные программы основного общего образования:</t>
  </si>
  <si>
    <t>Среднее значение количества баллов по ЕГЭ, полученных выпускниками, освоившими образовательные программы среднего общего образования:</t>
  </si>
  <si>
    <t>общая численность выпускников, освоивших образовательные программы среднего общего образования, сдававших ЕГЭ</t>
  </si>
  <si>
    <t>общая численность выпускников, освоивших образовательные программы основного общего образования, сдававших ГИА</t>
  </si>
  <si>
    <t>высшую квалификационную категорию</t>
  </si>
  <si>
    <t>первую квалификационную категорию</t>
  </si>
  <si>
    <t>программы подготовки специалистов среднего звена</t>
  </si>
  <si>
    <t>3.4.6.</t>
  </si>
  <si>
    <t>Темп роста числа образовательных организаций, реализующих:</t>
  </si>
  <si>
    <t>Программы подготовки специалистов среднего звена:</t>
  </si>
  <si>
    <t>Программы подготовки квалифицированных рабочих, служащих:</t>
  </si>
  <si>
    <t>Объем финансовых средств, поступивших в профессиональные образовательные организации, в расчете на 1 студента:</t>
  </si>
  <si>
    <t>Удельный вес численности лиц, имеющих ученую степень, в общей численности профессорско-преподавательского состава (без внешних совместителей и работающих по договорам гражданско-правового характера) организаций, осуществляющих образовательную деятельность по реализации образовательных программ высшего образования:</t>
  </si>
  <si>
    <t>доктора наук</t>
  </si>
  <si>
    <t>кандидата наук</t>
  </si>
  <si>
    <t>4.4.3.</t>
  </si>
  <si>
    <t>Удельный вес площади зданий, оборудованной охранно-пожарной сигнализацией, в общей площади зданий образовательных организаций высшего образования:</t>
  </si>
  <si>
    <t>Результаты занятий детей в организациях дополнительного образования (оценка удельного веса родителей детей, обучающихся в образовательных организациях дополнительного образования, отметивших различные результаты обучения их детей, в общей численности родителей детей, обучающихся в образовательных организациях дополнительного образования):</t>
  </si>
  <si>
    <t>приобретение актуальных знаний, практических навыков обучающимися</t>
  </si>
  <si>
    <t>выявление и развитие таланта и способностей обучающихся</t>
  </si>
  <si>
    <t>профессиональная ориентация, освоение значимых для профессиональной деятельности навыков обучающимися</t>
  </si>
  <si>
    <t>улучшение знаний школьной программы обучающимися</t>
  </si>
  <si>
    <t>Удельный вес площади зданий, требующей капитального ремонта, в общей площади зданий организаций дополнительного профессионального образования:</t>
  </si>
  <si>
    <t>тысяча человек</t>
  </si>
  <si>
    <t>профессиональная подготовка по профессиям рабочих, должностям служащих</t>
  </si>
  <si>
    <t>переподготовка рабочих, служащих</t>
  </si>
  <si>
    <t>повышение квалификации рабочих, служащих</t>
  </si>
  <si>
    <t>организации дополнительного образования</t>
  </si>
  <si>
    <t>образовательные организации высшего образования</t>
  </si>
  <si>
    <t>общеобразовательные организации</t>
  </si>
  <si>
    <t>учебные центры профессиональной квалификации</t>
  </si>
  <si>
    <t>финансовые средства от приносящей доход деятельности</t>
  </si>
  <si>
    <t>8.2.</t>
  </si>
  <si>
    <t>8.2.1.</t>
  </si>
  <si>
    <t>естественнонаучная грамотность</t>
  </si>
  <si>
    <t>образовательные программы среднего профессионального образования - программы подготовки квалифицированных рабочих, служащих</t>
  </si>
  <si>
    <t>образовательные программы среднего профессионального образования - программы подготовки специалистов среднего звена</t>
  </si>
  <si>
    <t>образовательные программы высшего образования - программы бакалавриата</t>
  </si>
  <si>
    <t>программы высшего образования - программы специалитета</t>
  </si>
  <si>
    <t>образовательные программы высшего образования - программы магистратуры</t>
  </si>
  <si>
    <t>образовательные программы высшего образования - программы подготовки кадров высшей квалификации</t>
  </si>
  <si>
    <t>места</t>
  </si>
  <si>
    <t>численность респондентов</t>
  </si>
  <si>
    <t>Российская Федерация (субъекты Российской Федерации; государственные и муниципальные организации; частные организации</t>
  </si>
  <si>
    <r>
      <t xml:space="preserve">85-к раздел 4.2, строка </t>
    </r>
    <r>
      <rPr>
        <sz val="11"/>
        <color rgb="FFFF0000"/>
        <rFont val="Calibri"/>
        <family val="2"/>
        <charset val="204"/>
        <scheme val="minor"/>
      </rPr>
      <t>01</t>
    </r>
  </si>
  <si>
    <t>социологический опрос родителей детей, обучающихся в организациях дополнительного образования</t>
  </si>
  <si>
    <r>
      <t xml:space="preserve">ВПО-1 раздел 3.3, строка 05, графа </t>
    </r>
    <r>
      <rPr>
        <sz val="11"/>
        <color rgb="FFFF0000"/>
        <rFont val="Calibri"/>
        <family val="2"/>
        <charset val="204"/>
        <scheme val="minor"/>
      </rPr>
      <t>4</t>
    </r>
  </si>
  <si>
    <r>
      <t>ВПО-1 раздел 3.1.1, строка 0</t>
    </r>
    <r>
      <rPr>
        <sz val="11"/>
        <color rgb="FFFF0000"/>
        <rFont val="Calibri"/>
        <family val="2"/>
        <charset val="204"/>
        <scheme val="minor"/>
      </rPr>
      <t>7</t>
    </r>
    <r>
      <rPr>
        <sz val="11"/>
        <color theme="1"/>
        <rFont val="Calibri"/>
        <family val="2"/>
        <charset val="204"/>
        <scheme val="minor"/>
      </rPr>
      <t>, графа 3</t>
    </r>
  </si>
  <si>
    <r>
      <t>ВПО-</t>
    </r>
    <r>
      <rPr>
        <sz val="11"/>
        <color rgb="FFFF0000"/>
        <rFont val="Calibri"/>
        <family val="2"/>
        <charset val="204"/>
        <scheme val="minor"/>
      </rPr>
      <t>1</t>
    </r>
    <r>
      <rPr>
        <sz val="11"/>
        <color theme="1"/>
        <rFont val="Calibri"/>
        <family val="2"/>
        <charset val="204"/>
        <scheme val="minor"/>
      </rPr>
      <t xml:space="preserve"> раздел 2.3, строка </t>
    </r>
    <r>
      <rPr>
        <sz val="11"/>
        <color rgb="FFFF0000"/>
        <rFont val="Calibri"/>
        <family val="2"/>
        <charset val="204"/>
        <scheme val="minor"/>
      </rPr>
      <t>17</t>
    </r>
    <r>
      <rPr>
        <sz val="11"/>
        <color theme="1"/>
        <rFont val="Calibri"/>
        <family val="2"/>
        <charset val="204"/>
        <scheme val="minor"/>
      </rPr>
      <t>, графы 4</t>
    </r>
  </si>
  <si>
    <r>
      <t>ВПО-</t>
    </r>
    <r>
      <rPr>
        <sz val="11"/>
        <color rgb="FFFF0000"/>
        <rFont val="Calibri"/>
        <family val="2"/>
        <charset val="204"/>
        <scheme val="minor"/>
      </rPr>
      <t>1</t>
    </r>
    <r>
      <rPr>
        <sz val="11"/>
        <color theme="1"/>
        <rFont val="Calibri"/>
        <family val="2"/>
        <charset val="204"/>
        <scheme val="minor"/>
      </rPr>
      <t xml:space="preserve"> раздел 2.3, строка </t>
    </r>
    <r>
      <rPr>
        <sz val="11"/>
        <color rgb="FFFF0000"/>
        <rFont val="Calibri"/>
        <family val="2"/>
        <charset val="204"/>
        <scheme val="minor"/>
      </rPr>
      <t>17</t>
    </r>
    <r>
      <rPr>
        <sz val="11"/>
        <color theme="1"/>
        <rFont val="Calibri"/>
        <family val="2"/>
        <charset val="204"/>
        <scheme val="minor"/>
      </rPr>
      <t>, графы 10</t>
    </r>
  </si>
  <si>
    <r>
      <t>ВПО-</t>
    </r>
    <r>
      <rPr>
        <sz val="11"/>
        <color rgb="FFFF0000"/>
        <rFont val="Calibri"/>
        <family val="2"/>
        <charset val="204"/>
        <scheme val="minor"/>
      </rPr>
      <t>1</t>
    </r>
    <r>
      <rPr>
        <sz val="11"/>
        <color theme="1"/>
        <rFont val="Calibri"/>
        <family val="2"/>
        <charset val="204"/>
        <scheme val="minor"/>
      </rPr>
      <t xml:space="preserve"> раздел 2.3, строка </t>
    </r>
    <r>
      <rPr>
        <sz val="11"/>
        <color rgb="FFFF0000"/>
        <rFont val="Calibri"/>
        <family val="2"/>
        <charset val="204"/>
        <scheme val="minor"/>
      </rPr>
      <t>17</t>
    </r>
    <r>
      <rPr>
        <sz val="11"/>
        <color theme="1"/>
        <rFont val="Calibri"/>
        <family val="2"/>
        <charset val="204"/>
        <scheme val="minor"/>
      </rPr>
      <t>, графы 7</t>
    </r>
  </si>
  <si>
    <r>
      <t>ВПО-</t>
    </r>
    <r>
      <rPr>
        <sz val="11"/>
        <color rgb="FFFF0000"/>
        <rFont val="Calibri"/>
        <family val="2"/>
        <charset val="204"/>
        <scheme val="minor"/>
      </rPr>
      <t>1</t>
    </r>
    <r>
      <rPr>
        <sz val="11"/>
        <color theme="1"/>
        <rFont val="Calibri"/>
        <family val="2"/>
        <charset val="204"/>
        <scheme val="minor"/>
      </rPr>
      <t xml:space="preserve"> раздел 2.1.2, строка 15, графа 19 -</t>
    </r>
    <r>
      <rPr>
        <sz val="11"/>
        <color rgb="FFFF0000"/>
        <rFont val="Calibri"/>
        <family val="2"/>
        <charset val="204"/>
        <scheme val="minor"/>
      </rPr>
      <t>все формы обучения</t>
    </r>
  </si>
  <si>
    <t>5.6.2.</t>
  </si>
  <si>
    <r>
      <t xml:space="preserve">СПО-2 раздел 1.1, строка 07, графы </t>
    </r>
    <r>
      <rPr>
        <sz val="11"/>
        <color rgb="FFFF0000"/>
        <rFont val="Calibri"/>
        <family val="2"/>
        <charset val="204"/>
        <scheme val="minor"/>
      </rPr>
      <t>4</t>
    </r>
  </si>
  <si>
    <t>в государственных образовательных организациях</t>
  </si>
  <si>
    <t>в городских поселениях</t>
  </si>
  <si>
    <t>в негосударственных образовательных организациях</t>
  </si>
  <si>
    <t>в сельской местности</t>
  </si>
  <si>
    <t>76-РИК раздел 1.2 строка 01, графа 5 - негосудартсвенные</t>
  </si>
  <si>
    <t>76-РИК раздел 1.2 строка 01, графа 5 - государтсвенные</t>
  </si>
  <si>
    <t>Д-4, раздел 1, строка 03, графа 3 - государственные</t>
  </si>
  <si>
    <t>Д-4, раздел 2, строка 03, графа 3 - государственные</t>
  </si>
  <si>
    <t>Д-4, раздел 1, строка 03, графа 3 - негосударственные</t>
  </si>
  <si>
    <t>Д-4, раздел 2, строка 03, графа 3 - негосударственные</t>
  </si>
  <si>
    <t>Д-4 раздел 1, строка 36, графа 3 - госудерственные</t>
  </si>
  <si>
    <t>Д-4 раздел 1, строка 36, графа 3 - негосудерственные</t>
  </si>
  <si>
    <t>Д-4 раздел 2, строка 36, графа 3 - государственные</t>
  </si>
  <si>
    <t>Д-4 раздел 2, строка 36, графа 3 - негосударственные</t>
  </si>
  <si>
    <t>Д-4 раздел 1, строка 37, графа 3 - государсвтенные</t>
  </si>
  <si>
    <t>Д-4 раздел 1, строка 37, графа 3 - негосударсвтенные</t>
  </si>
  <si>
    <t>Д-4 раздел 2, строка 37, графа 3 - государственные</t>
  </si>
  <si>
    <t>Д-4 раздел 2, строка 37, графа 3 - негосударственные</t>
  </si>
  <si>
    <t>Д-4 раздел 1, строка 38, графа 3 - государственные</t>
  </si>
  <si>
    <t>Д-4 раздел 1, строка 38, графа 3 - негосударственные</t>
  </si>
  <si>
    <t>Д-4 раздел 2, строка 38, графа 3 - государственные</t>
  </si>
  <si>
    <t>Д-4 раздел 2, строка 38, графа 3 - негосударственные</t>
  </si>
  <si>
    <t>Д-4 раздел 1, строка 01, графа 3 - государственные</t>
  </si>
  <si>
    <t>Д-4 раздел 1, строка 01, графа 3 - негосударственные</t>
  </si>
  <si>
    <t>Д-4 раздел 2, строка 01, графа 3) - государственные</t>
  </si>
  <si>
    <t>Д-4 раздел 2, строка 01, графа 3) - негосударственные</t>
  </si>
  <si>
    <t>сбор с 2015 года</t>
  </si>
  <si>
    <t>численность детей в возрасте 5-7 лет, обучающихся в образовательных организациях, реализующих образовательные программы начального общего образования (без учащихся 1-х классов, организованных в дошкольных образовательных организациях, обучающихся по образовательным программам начального общего образования)</t>
  </si>
  <si>
    <t>рублей</t>
  </si>
  <si>
    <t>Д-4 раздел 1, строка 51, графа 3 - государственные</t>
  </si>
  <si>
    <t>Д-4 раздел 2, строка 51, графа 3 - государственные</t>
  </si>
  <si>
    <t>Д-4 раздел 1, строка 51, графа 3 - негосударственные</t>
  </si>
  <si>
    <t>Д-4 раздел 2, строка 51, графа 3 - негосударственные</t>
  </si>
  <si>
    <t>Д-4 раздел 1, строка 63, 64, графа 3 - государственные</t>
  </si>
  <si>
    <t>Д-4 раздел 2 строка 63, 64, графа 3 - государственные</t>
  </si>
  <si>
    <t>Д-4 раздел 1, строка 63, 64, графа 3 - негосударственные</t>
  </si>
  <si>
    <t>Д-4 раздел 2 строка 63, 64, графа 3 - негосударственные</t>
  </si>
  <si>
    <t>Д-4 раздел 1, строка 01 графа 3 - государственные</t>
  </si>
  <si>
    <t>Д-4 раздел 2, строка 01 графа 3 - государственные</t>
  </si>
  <si>
    <t>Д-4 раздел 1, строка 01 графа 3 - негосударственные</t>
  </si>
  <si>
    <t xml:space="preserve">СВ-1 раздел 8, строка 01 графа 3 </t>
  </si>
  <si>
    <t>Д-4 раздел 2, строка 01 графа 3 - негосударственные</t>
  </si>
  <si>
    <t>76-РИК раздел 1.2, строка 23, графа 3 - государственные</t>
  </si>
  <si>
    <t>76-РИК раздел 1.2, строка 23, графа 4 - государственные</t>
  </si>
  <si>
    <t>76-РИК раздел 13, строка 01, графа 3 - государственные</t>
  </si>
  <si>
    <t>76-РИК раздел 13, строка 01, графа 4 - государственные</t>
  </si>
  <si>
    <t>76-РИК раздел 1.2, строка 23, графа 3 - негосударственные</t>
  </si>
  <si>
    <t>76-РИК раздел 1.2, строка 23, графа 4 - негосударственные</t>
  </si>
  <si>
    <t>76-РИК раздел 13, строка 01, графа 3 - негосударственные</t>
  </si>
  <si>
    <t>76-РИК раздел 13, строка 01, графа 4 - негосударственные</t>
  </si>
  <si>
    <t>76-РИК раздел 14, строка 01, графа 3 - государственные</t>
  </si>
  <si>
    <t>76-РИК раздел 14, строка 01, графа 4 - государственные</t>
  </si>
  <si>
    <t>76-РИК раздел 14, строка 01, графа 3 - негосударственные</t>
  </si>
  <si>
    <t>76-РИК раздел 14, строка 01, графа 4 - негосударственные</t>
  </si>
  <si>
    <t xml:space="preserve">76-РИК раздел 1.2, строка 32 - негосударственные </t>
  </si>
  <si>
    <t xml:space="preserve">76-РИК раздел 1.2, строка 32 - государственные </t>
  </si>
  <si>
    <t>Д-4 раздел 1, строка 23, графа 3 - государственные</t>
  </si>
  <si>
    <t>Д-4 раздел 2, строка 23, графа 3 - государственные</t>
  </si>
  <si>
    <t>Д-4 раздел 1, строка 23, графа 3 - негосударственные</t>
  </si>
  <si>
    <t>Д-4 раздел 2, строка 23, графа 3 - негосударственные</t>
  </si>
  <si>
    <t>76-РИК раздел 1.2, строка 01, графа 5 - государственные</t>
  </si>
  <si>
    <t>76-РИК раздел 1.2, строка 01, графа 5 - негосударственные</t>
  </si>
  <si>
    <t>76-РИК раздел 7, строка 01, графа 3 - государственные</t>
  </si>
  <si>
    <t>76-РИК раздел 7, строка 04, графа 3 - государственные</t>
  </si>
  <si>
    <t>76-РИК раздел 7, строка 01, графа 3 - негосударственные</t>
  </si>
  <si>
    <t>76-РИК раздел 7, строка 04, графа 3 - негосударственные</t>
  </si>
  <si>
    <t>76-РИК раздел 1.1, строка 01, графа 5 - государственные</t>
  </si>
  <si>
    <t>76-РИК раздел 1.1, строка 01, графа 8 - государственные</t>
  </si>
  <si>
    <t>76-РИК раздел 1.1, строка 01, графа 5 - негосударственные</t>
  </si>
  <si>
    <t>76-РИК раздел 1.1, строка 01, графа 8 - негосударственные</t>
  </si>
  <si>
    <t>Д-4 раздел 1, строка 11, графа 3 - государтсвенные</t>
  </si>
  <si>
    <t>Д-4 раздел 2, строка 11, графа 3) - государственные</t>
  </si>
  <si>
    <t>Д-4 раздел 1, строка 11, графа 3 - негосудартсвенные</t>
  </si>
  <si>
    <t>Д-4 раздел 2, строка 11, графа 3) - негосударственные</t>
  </si>
  <si>
    <t>Д-4 раздел 2, строка 01, графа 3 - государственные</t>
  </si>
  <si>
    <t>Д-4 раздел 2, строка 01, графа 3 - негосударственные</t>
  </si>
  <si>
    <t>Д-4 раздел 1, строка 12, графа 3 - государственные</t>
  </si>
  <si>
    <t>Д-4 раздел 2, строка 12, графа 3 - государственные</t>
  </si>
  <si>
    <t>Д-4 раздел 1, строка 12, графа 3 - негосударственные</t>
  </si>
  <si>
    <t>Д-4 раздел 2, строка 12, графа 3 - негосударственные</t>
  </si>
  <si>
    <t>76-РИК раздел 1.1, строка 01, графа 5 – предыдущий год - государственные</t>
  </si>
  <si>
    <t>76-РИК раздел 1.1, строка 01, графа 3 – отчетный год - негосударственные</t>
  </si>
  <si>
    <t>76-РИК раздел 1.1, строка 01, графа 4 – отчетный год - негосударственные</t>
  </si>
  <si>
    <t>76-РИК раздел 1.1, строка 01, графа 3 – отчетный год - государственные</t>
  </si>
  <si>
    <t>76-РИК раздел 1.1, строка 01, графа 4 – отчетный год - государственные</t>
  </si>
  <si>
    <t>СВ-1 раздел 1, строка 14, графа 3 – отчетный год</t>
  </si>
  <si>
    <t>СВ-1 раздел 1, строка 15, графа 3 – отчетный год</t>
  </si>
  <si>
    <t>76-РИК раздел 1.1, строка 01, графа 3 – предыдущий год - негосударственные</t>
  </si>
  <si>
    <t>76-РИК раздел 1.1, строка 01, графа 4 – предыдущий год - негосударственные</t>
  </si>
  <si>
    <t>СВ-1 раздел 1, строка 14, графа 3 – предыдущий год</t>
  </si>
  <si>
    <t>СВ-1 раздел 1, строка 15, графа 3 – предыдущий год</t>
  </si>
  <si>
    <t>Д-4 раздел 1, строка 74, графа 3 - государственные</t>
  </si>
  <si>
    <t>Д-4 раздел 2, строка 74, графа 3 - государственные</t>
  </si>
  <si>
    <t>Д-4 раздел 1, строка 74, графа 3 - негосударственные</t>
  </si>
  <si>
    <t>Д-4 раздел 2, строка 74, графа 3 - негосударственные</t>
  </si>
  <si>
    <t>Д-4 раздел 1, строка 73 графа 3 - государственные</t>
  </si>
  <si>
    <t>Д-4 раздел 2 строка 73, графа 3 - государственные</t>
  </si>
  <si>
    <t>Д-4 раздел 1, строка 73 графа 3 - негосударственные</t>
  </si>
  <si>
    <t>Д-4 раздел 2 строка 73, графа 3 - негосударственные</t>
  </si>
  <si>
    <t>Д-4 раздел 1, строка 79, графа 3 - государственные</t>
  </si>
  <si>
    <t>Д-4 раздел 2, строка 79, графа 3 - государственные</t>
  </si>
  <si>
    <t>Д-4 раздел 1, строка 79, графа 3 - негосударственные</t>
  </si>
  <si>
    <t>Д-4 раздел 2, строка 79, графа 3 - негосударственные</t>
  </si>
  <si>
    <t>Д-4 раздел 1, строка 76, графа 3 - государственные</t>
  </si>
  <si>
    <t>Д-4 раздел 2, строка 76, графа 3 - государственные</t>
  </si>
  <si>
    <t>Д-4 раздел 1, строка 76, графа 3 - негосударственные</t>
  </si>
  <si>
    <t>Д-4 раздел 2, строка 76, графа 3 - негосударственные</t>
  </si>
  <si>
    <t>Д-4 раздел 1, строка 78, графа 3 - государственные</t>
  </si>
  <si>
    <t>Д-4 раздел 2, строка 78, графа 3 - государственные</t>
  </si>
  <si>
    <t>Д-4 раздел 1, строка 78, графа 3 - негосударственные</t>
  </si>
  <si>
    <t>Д-4 раздел 2, строка 78, графа 3 - негосударственные</t>
  </si>
  <si>
    <t>Д-4 раздел 1, строка 31, графа 3 - государственные</t>
  </si>
  <si>
    <t>Д-4 раздел 2, строка 31, графа 3 - государственные</t>
  </si>
  <si>
    <t>Д-4 раздел 1, строка 31, графа 3 - негосударственные</t>
  </si>
  <si>
    <t>Д-4 раздел 2, строка 31, графа 3 - негосударственные</t>
  </si>
  <si>
    <t>Д-4 раздел 1, строка 28, графа 3 - государственные</t>
  </si>
  <si>
    <t>Д-4 раздел 2, строка 28, графа 3 - государственные</t>
  </si>
  <si>
    <t>Д-4 раздел 1, строка 28, графа 3 - негосударственные</t>
  </si>
  <si>
    <t>Д-4 раздел 2, строка 28, графа 3 - негосударственные</t>
  </si>
  <si>
    <t xml:space="preserve">   в государственных образовательных организациях</t>
  </si>
  <si>
    <t xml:space="preserve">   в негосударственных образовательных организациях</t>
  </si>
  <si>
    <t>Оценка родителями учащихся общеобразовательных организаций возможности выбора общеобразовательной организации (оценка удельного веса численности родителей учащихся, отдавших своих детей в конкретную школу по причине отсутствия других вариантов для выбора, в общей численности родителей учащихся общеобразовательных организаций) *</t>
  </si>
  <si>
    <t xml:space="preserve">   водоснабжение</t>
  </si>
  <si>
    <t xml:space="preserve">   центральное отопление</t>
  </si>
  <si>
    <t xml:space="preserve">   канализацию </t>
  </si>
  <si>
    <t xml:space="preserve">      в государственных образовательных организациях</t>
  </si>
  <si>
    <t xml:space="preserve">      в негосударственных образовательных организациях</t>
  </si>
  <si>
    <t xml:space="preserve">         в городских поселениях</t>
  </si>
  <si>
    <t xml:space="preserve">         в сельской местности</t>
  </si>
  <si>
    <t xml:space="preserve">   всего</t>
  </si>
  <si>
    <t xml:space="preserve">   имеющих доступ к Интернету </t>
  </si>
  <si>
    <t xml:space="preserve">      водоснабжение</t>
  </si>
  <si>
    <t xml:space="preserve">      центральное отопление</t>
  </si>
  <si>
    <t xml:space="preserve">      канализацию </t>
  </si>
  <si>
    <t>Охват детей в возрасте 5 - 18 лет дополнительными общеобразовательными программами (удельный вес численности детей, получающих услуги дополнительного образования, в общей численности детей в возрасте 5 - 18 лет) *****</t>
  </si>
  <si>
    <t>приобретение актуальных знаний, практических навыков обучающимися *</t>
  </si>
  <si>
    <t>выявление и развитие таланта и способностей обучающихся *</t>
  </si>
  <si>
    <t>профессиональная ориентация, освоение значимых для профессиональной деятельности навыков обучающимися *</t>
  </si>
  <si>
    <t>улучшение знаний школьной программы обучающимися *</t>
  </si>
  <si>
    <t xml:space="preserve">   на базе основного общего образования</t>
  </si>
  <si>
    <t xml:space="preserve">   на базе среднего общего образования</t>
  </si>
  <si>
    <t xml:space="preserve">   очная форма обучения</t>
  </si>
  <si>
    <t xml:space="preserve">   очно-заочная форма обучения</t>
  </si>
  <si>
    <t xml:space="preserve">   заочная форма обучения</t>
  </si>
  <si>
    <t xml:space="preserve">   преподаватели</t>
  </si>
  <si>
    <t xml:space="preserve">   высшая квалификационная категория</t>
  </si>
  <si>
    <t xml:space="preserve">   первую квалификационную категорию</t>
  </si>
  <si>
    <t xml:space="preserve">   программы подготовки квалифицированных рабочих, служащих</t>
  </si>
  <si>
    <t xml:space="preserve">   программы подготовки специалистов среднего звена</t>
  </si>
  <si>
    <t xml:space="preserve">   программы подготовки специалистов среднего звена </t>
  </si>
  <si>
    <t xml:space="preserve">   программы подготовки квалифицированных рабочих, служащих *</t>
  </si>
  <si>
    <t xml:space="preserve">   программы подготовки специалистов среднего звена *</t>
  </si>
  <si>
    <t xml:space="preserve">   Программы подготовки квалифицированных рабочих, служащих:</t>
  </si>
  <si>
    <t xml:space="preserve">   Программы подготовки специалистов среднего звена:</t>
  </si>
  <si>
    <t xml:space="preserve">   профессиональные образовательные организации</t>
  </si>
  <si>
    <t xml:space="preserve">   организации высшего образования</t>
  </si>
  <si>
    <t xml:space="preserve">   организации высшего образования </t>
  </si>
  <si>
    <t xml:space="preserve">   профессиональные образовательные организации, реализующие образовательные программы среднего профессионального образования - исключительно программы подготовки квалифицированных рабочих, служащих</t>
  </si>
  <si>
    <t xml:space="preserve">   профессиональные образовательные организации, реализующие образовательные программы среднего профессионального образования - программы подготовки специалистов среднего звена</t>
  </si>
  <si>
    <t xml:space="preserve">   учебно-лабораторные здания</t>
  </si>
  <si>
    <t xml:space="preserve">   общежития</t>
  </si>
  <si>
    <t>Распространенность участия в исследованиях и разработках преподавателей организаций высшего образования (оценка удельного веса штатных преподавателей образовательных организаций высшего образования, занимающихся научной работой, в общей численности штатных преподавателей образовательных организаций высшего образования) *</t>
  </si>
  <si>
    <t>Удельный вес численности студентов, обучающихся в ведущих классических университетах Российской Федерации, федеральных университетах и национальных исследовательских университетах, в общей численности студентов, обучающихся по образовательным программам высшего образования - программам бакалавриата, программам специалитета, программам магистратуры</t>
  </si>
  <si>
    <t xml:space="preserve">   программы бакалавриата</t>
  </si>
  <si>
    <t xml:space="preserve">   программы специалитета</t>
  </si>
  <si>
    <t xml:space="preserve">   программы магистратуры</t>
  </si>
  <si>
    <t xml:space="preserve">   доктора наук</t>
  </si>
  <si>
    <t xml:space="preserve">   кандидата наук</t>
  </si>
  <si>
    <t>Удельный вес штатных преподавателей образовательных организаций высшего образования, желающих сменить работу, в общей численности штатных преподавателей образовательных организаций высшего образования *</t>
  </si>
  <si>
    <t>Распространенность дополнительной занятости преподавателей образовательных организаций высшего образования (удельный вес штатных преподавателей образовательных организаций высшего образования, имеющих дополнительную работу, в общей численности штатных преподавателей образовательных организаций высшего образования) *</t>
  </si>
  <si>
    <t>Уровень безработицы выпускников, завершивших обучение по образовательным программам высшего образования - программам бакалавриата, программам специалитета, программам магистратуры в течение трех лет, предшествующих отчетному периоду *</t>
  </si>
  <si>
    <t>Распространенность участия в научной работе студентов, обучающихся по образовательным программам высшего образования - программам бакалавриата и программам специалитета на 4 курсе и старше, по программам магистратуры (оценка удельного веса лиц, занимающихся научной работой в общей численности студентов, обучающихся по образовательным программам высшего образования - программам бакалавриата и программам специалитета на 4 курсе и старше, по программам магистратуры) *</t>
  </si>
  <si>
    <t>Охват населения программами дополнительного профессионального образования (удельный вес численности занятого населения в возрасте 25-64 лет, прошедшего повышение квалификации и (или) переподготовку, в общей численности занятого в экономике населения данной возрастной группы) **</t>
  </si>
  <si>
    <t>доктора наук **</t>
  </si>
  <si>
    <t>кандидата наук **</t>
  </si>
  <si>
    <t>Удельный вес стоимости дорогостоящих машин и оборудования (стоимостью свыше 1 млн. рублей за ед.) в общей стоимости машин и оборудования образовательных организаций дополнительного профессионального образования  **</t>
  </si>
  <si>
    <t>всего ****</t>
  </si>
  <si>
    <t>имеющих доступ к Интернету ****</t>
  </si>
  <si>
    <t>организации дополнительного профессионального образования ****</t>
  </si>
  <si>
    <t>профессиональные образовательные организации ****</t>
  </si>
  <si>
    <t>организации высшего образования ****</t>
  </si>
  <si>
    <t>Удельный вес численности лиц с ограниченными возможностями здоровья и инвалидов в общей численности работников организаций, прошедших обучение по дополнительным профессиональным программам **</t>
  </si>
  <si>
    <t>Удельный вес финансовых средств, полученных от научной деятельности, в общем объеме финансовых средств организаций дополнительного профессионального образования **</t>
  </si>
  <si>
    <t>учебно-лабораторные здания **</t>
  </si>
  <si>
    <t>общежития **</t>
  </si>
  <si>
    <t>Оценка отношения среднемесячной заработной платы лиц, прошедших обучение по дополнительным профессиональным программам в течение последних 3 лет, и лиц, не обучавшихся по дополнительным образовательным программам в течение последних 3 лет * (****)</t>
  </si>
  <si>
    <t>Удельный вес численности лиц, имеющих высшее образование, в общей численности преподавателей (без внешних совместителей и работающих по договорам гражданско-правового характера) организаций, осуществляющих образовательную деятельность по реализации образовательных программ профессионального обучения ****</t>
  </si>
  <si>
    <t>Удельный вес стоимости дорогостоящих машин и оборудования (стоимостью свыше 1 млн. рублей за ед.) в общей стоимости машин и оборудования организаций, осуществляющих образовательную деятельность по реализации образовательных программ профессионального обучения ****</t>
  </si>
  <si>
    <t>Удельный вес лиц, трудоустроившихся в течение 1 года после окончания обучения по полученной профессии на рабочие места, требующие высокого уровня квалификации, в общей численности лиц, обученных по образовательным программам профессионального обучения **</t>
  </si>
  <si>
    <t>общеобразовательные организации ****</t>
  </si>
  <si>
    <t>образовательные организации высшего образования ****</t>
  </si>
  <si>
    <t>организации дополнительного образования ****</t>
  </si>
  <si>
    <t>учебные центры профессиональной квалификации ****</t>
  </si>
  <si>
    <t>бюджетные ассигнования * (****)</t>
  </si>
  <si>
    <t>финансовые средства от приносящей доход деятельности * (****)</t>
  </si>
  <si>
    <t>Удельный вес представителей работодателей, участвующих в учебном процессе, в общей численности преподавателей и мастеров производственного обучения организаций, осуществляющих образовательную деятельность по реализации образовательных программ профессионального обучения * (****)</t>
  </si>
  <si>
    <t>исключительно профессиональной подготовки квалифицированных рабочих, служащих *</t>
  </si>
  <si>
    <t>профессиональной подготовки специалистов среднего звена *</t>
  </si>
  <si>
    <t>бакалавриата, подготовки специалистов, магистратуры *</t>
  </si>
  <si>
    <t xml:space="preserve">   всего </t>
  </si>
  <si>
    <t xml:space="preserve">   граждане СНГ</t>
  </si>
  <si>
    <t xml:space="preserve">   водопровод</t>
  </si>
  <si>
    <t xml:space="preserve">   работающие по всем видам образовательной деятельности</t>
  </si>
  <si>
    <t xml:space="preserve">   художественная</t>
  </si>
  <si>
    <t xml:space="preserve">   эколого-биологическая</t>
  </si>
  <si>
    <t xml:space="preserve">   туристско-краеведческая</t>
  </si>
  <si>
    <t xml:space="preserve">   техническая</t>
  </si>
  <si>
    <t xml:space="preserve">   спортивная</t>
  </si>
  <si>
    <t xml:space="preserve">   военно-патриотическая и спортивно-техническая</t>
  </si>
  <si>
    <t xml:space="preserve">   другие</t>
  </si>
  <si>
    <t>Индекс удовлетворенности населения качеством образования, которое предоставляют образовательные организации *</t>
  </si>
  <si>
    <t>Индекс удовлетворенности работодателей качеством подготовки в образовательных организациях профессионального образования *</t>
  </si>
  <si>
    <t>международное исследование PIRLS *</t>
  </si>
  <si>
    <t>математика (4 класс) *</t>
  </si>
  <si>
    <t>математика (8 класс) *</t>
  </si>
  <si>
    <t>естествознание (4 класс) *</t>
  </si>
  <si>
    <t>естествознание (8 класс) *</t>
  </si>
  <si>
    <t>читательская грамотность *</t>
  </si>
  <si>
    <t>математическая грамотность *</t>
  </si>
  <si>
    <t>естественнонаучная грамотность *</t>
  </si>
  <si>
    <t>Удельный вес численности студентов образовательных организаций высшего образования, использующих образовательный кредит для оплаты обучения, в общей численности обучающихся на платной основе **</t>
  </si>
  <si>
    <t>Удельный вес образовательных организаций, охваченных инструментами независимой системы оценки качества образования, в общем числе образовательных организаций *</t>
  </si>
  <si>
    <t>Удельный вес численности молодых людей в возрасте от 14 до 30 лет, участвующих в деятельности молодежных общественных объединений, в общей численности молодежи в возрасте от 14 до 30 лет * (**)</t>
  </si>
  <si>
    <t>Оценка удельного веса лиц, совмещающих учебу и работу, в общей численности студентов старших курсов образовательных организаций высшего образования *</t>
  </si>
  <si>
    <t>Удельный вес численности молодых людей в возрасте от 14 до 30 лет, вовлеченных в реализуемые федеральными органами исполнительной власти и органами исполнительной власти субъектов Российской Федерации проекты и программы в сфере поддержки талантливой молодежи, в общей численности молодежи в возрасте от 14 до 30 лет * (**)</t>
  </si>
  <si>
    <t>* - сбор данных осуществляется в целом по Российской Федерации без детализации по субъектам Российской Федерации;</t>
  </si>
  <si>
    <t>** - сбор данных начинается с 2015 года;</t>
  </si>
  <si>
    <t>*** - по разделу также осуществляется сбор данных в соответствии с показателями деятельности образовательной организации высшего образования, подлежащей самообследованию, утвержденными приказом Министерства образования и науки РФ от 10 декабря 2013 года № 1324 (зарегистрирован Министерством юстиции РФ от 28.01.2014, регистрационный № 31135);</t>
  </si>
  <si>
    <t>**** - сбор данных начинается с 2016 года;</t>
  </si>
  <si>
    <t>***** - в связи со спецификой форм федерального статистического наблюдения, показатель рассчитан по численности населения в возрасте 5-17 лет.</t>
  </si>
  <si>
    <t>1.5.3.</t>
  </si>
  <si>
    <t>Структура численности детей с ограниченными возможностями здоровья, обучающихся в группах компенсирующей, оздоровительной и комбинированной направленности дошкольных образовательных организаций (за исключением детей-инвалидов), по видам групп:</t>
  </si>
  <si>
    <t xml:space="preserve">     группы компенсирующей направленности, в том числе для воспитанников: &lt;****&gt;</t>
  </si>
  <si>
    <t xml:space="preserve">          с нарушениями слуха: глухие, слабослышащие, позднооглохшие; &lt;****&gt;</t>
  </si>
  <si>
    <t xml:space="preserve">          с тяжелыми нарушениями речи; &lt;****&gt;</t>
  </si>
  <si>
    <t xml:space="preserve">          с нарушениями зрения: слепые, слабовидящие; &lt;****&gt;</t>
  </si>
  <si>
    <t xml:space="preserve">          с умственной отсталостью (интеллектуальными нарушениями); &lt;****&gt;</t>
  </si>
  <si>
    <t xml:space="preserve">          с задержкой психического развития; &lt;****&gt;</t>
  </si>
  <si>
    <t xml:space="preserve">          с нарушениями опорно-двигательного аппарата; &lt;****&gt;</t>
  </si>
  <si>
    <t xml:space="preserve">          с расстройствами аутистического спектра; &lt;****&gt;</t>
  </si>
  <si>
    <t xml:space="preserve">          со сложными дефектами (множественными нарушениями); &lt;****&gt;</t>
  </si>
  <si>
    <t xml:space="preserve">          с другими ограниченными возможностями здоровья. &lt;****&gt;</t>
  </si>
  <si>
    <t xml:space="preserve">     группы оздоровительной направленности, в том числе для воспитанников: &lt;****&gt;</t>
  </si>
  <si>
    <t xml:space="preserve">          с туберкулезной интоксикацией; &lt;****&gt;</t>
  </si>
  <si>
    <t xml:space="preserve">          часто болеющих; &lt;****&gt;</t>
  </si>
  <si>
    <t xml:space="preserve">         других категорий, нуждающихся в длительном лечении и проведении специальных лечебно-оздоровительных мероприятий. &lt;****&gt;</t>
  </si>
  <si>
    <t xml:space="preserve">     группы комбинированной направленности. &lt;****&gt;</t>
  </si>
  <si>
    <t>1.5.4.</t>
  </si>
  <si>
    <t>Структура численности детей-инвалидов, обучающихся в группах компенсирующей, оздоровительной и комбинированной направленности дошкольных образовательных организаций, по видам групп:</t>
  </si>
  <si>
    <t>1.5.5.</t>
  </si>
  <si>
    <t>Удельный вес числа организаций, имеющих в своем составе лекотеку, службу ранней помощи, консультативный пункт, в общем числе дошкольных образовательных организаций. &lt;****&gt;</t>
  </si>
  <si>
    <t>2.5.3.</t>
  </si>
  <si>
    <t>Структура численности лиц с ограниченными возможностями здоровья, обучающихся в отдельных классах общеобразовательных организаций и в отдельных общеобразовательных организациях, осуществляющих обучение по адаптированным основным общеобразовательным программам (за исключением детей-инвалидов):</t>
  </si>
  <si>
    <t>2.5.4.</t>
  </si>
  <si>
    <t>Структура численности лиц с инвалидностью, обучающихся в отдельных классах общеобразовательных организаций и в отдельных общеобразовательных организациях, осуществляющих обучение по адаптированным основным общеобразовательным программам:</t>
  </si>
  <si>
    <t>2.5.5.</t>
  </si>
  <si>
    <t>Укомплектованность отдельных общеобразовательных организаций, осуществляющих обучение по адаптированным основным общеобразовательным программам педагогическими работниками:</t>
  </si>
  <si>
    <t xml:space="preserve">          всего; &lt;****&gt;</t>
  </si>
  <si>
    <t xml:space="preserve">          педагоги-психологи; &lt;****&gt;</t>
  </si>
  <si>
    <t xml:space="preserve">          учителя-логопеды; &lt;****&gt;</t>
  </si>
  <si>
    <t xml:space="preserve">          социальные педагоги; &lt;****&gt;</t>
  </si>
  <si>
    <t xml:space="preserve">          тьюторы. &lt;****&gt;</t>
  </si>
  <si>
    <t xml:space="preserve">          учителя-дефектологи; &lt;****&gt;</t>
  </si>
  <si>
    <t>5.2.2.</t>
  </si>
  <si>
    <t>5.2.3.</t>
  </si>
  <si>
    <t>Удельный вес численности детей с ограниченными возможностями здоровья в общей численности обучающихся в организациях, осуществляющих образовательную деятельность по дополнительным общеобразовательным программам (за исключением детей-инвалидов). &lt;****&gt;</t>
  </si>
  <si>
    <t>Удельный вес численности детей-инвалидов в общей численности обучающихся в организациях, осуществляющих образовательную деятельность по дополнительным общеобразовательным программам. &lt;****&gt;</t>
  </si>
  <si>
    <t>сбор с 2016 года</t>
  </si>
  <si>
    <t>Значение показателя за 2013 год</t>
  </si>
  <si>
    <t>Значение показателя за 2014 год</t>
  </si>
  <si>
    <t>Удельный вес численности лиц, достигших базового уровня образовательных достижений в международных сопоставительных исследованиях качества образования (изучение качества чтения и понимания текста (PIRLS), исследование качества математического и естественнонаучного общего образования (TIMSS), оценка образовательных достижений учащихся (PISA)), в общей численности российских учащихся общеобразовательных организаций:</t>
  </si>
  <si>
    <t>музыкальные, художественные, хореографические школы и школы искусств</t>
  </si>
  <si>
    <t>детские, юношеские спортивные школы</t>
  </si>
  <si>
    <t>образовательные организации системы образования</t>
  </si>
  <si>
    <t>-</t>
  </si>
  <si>
    <t xml:space="preserve">      негосударственные профессиональные образовательные организации</t>
  </si>
  <si>
    <t xml:space="preserve">      государственные профессиональные образовательные организации</t>
  </si>
  <si>
    <t xml:space="preserve">      организации высшего образования, имеющие в своем составе структурные подразделения, реализующие образовательные программы подготовки квалифицированных рабочих, служащих</t>
  </si>
  <si>
    <t xml:space="preserve">      профессиональные образовательные организации</t>
  </si>
  <si>
    <t xml:space="preserve">      государственные организации высшего образования, имеющие в своем составе структурные подразделения, реализующие образовательные программы подготовки специалистов среднего звена</t>
  </si>
  <si>
    <t xml:space="preserve">      негосударственные организации высшего образования, имеющие в своем составе структурные подразделения, реализующие образовательные программы подготовки специалистов среднего звена</t>
  </si>
  <si>
    <t>СПО-1 раздел 2.1.2, строка 01, графа 17</t>
  </si>
  <si>
    <t>СПО-1 раздел 2.1.2 строка 02, графа 17</t>
  </si>
  <si>
    <t>СПО-1 раздел 2.1.2, строка 03, графа 21</t>
  </si>
  <si>
    <t>СПО-1 раздел 2.1.2, строка 03 графа 17</t>
  </si>
  <si>
    <t>Пропущено дней по болезни одним ребенком в дошкольной образовательной организации в год</t>
  </si>
  <si>
    <t>Общий объем финансовых средств, поступивших в дошкольные образовательные организации, в расчете на одного воспитанника</t>
  </si>
  <si>
    <t>Удельный вес численности детей с ограниченными возможностями здоровья в общей численности воспитанников дошкольных образовательных организаций</t>
  </si>
  <si>
    <t>Площадь помещений, используемых непосредственно для нужд дошкольных образовательных организаций, в расчете на одного воспитанника</t>
  </si>
  <si>
    <t>Значение показателя за 2012 год</t>
  </si>
  <si>
    <t>Значение показателя за 2015 год</t>
  </si>
  <si>
    <t>Доля выпускников общеобразовательных организаций, успешно сдавших единый государственный экзамен (далее - ЕГЭ по русскому языку и математике, в общей численности выпускников общеобразовательных организаций, сдавших ЕГЭ по данным предметам &lt;*&gt;</t>
  </si>
  <si>
    <t>общая численность выпускников общеобразовательных организаций, сдавших ЕГЭ по данным предметам</t>
  </si>
  <si>
    <t>по математике &lt;*&gt;</t>
  </si>
  <si>
    <t>по русскому языку &lt;*&gt;</t>
  </si>
  <si>
    <t>3.1.3.</t>
  </si>
  <si>
    <t>Число поданных заявлний о приеме на обучение по образовательным программам среднего профессионального образования за счет бюджетных ассигнований</t>
  </si>
  <si>
    <t>Численность бюджетных мест</t>
  </si>
  <si>
    <t>Число поданных заявлний о приеме на обучение по образовательным программам среднего профессионального образования за счет бюджетных ассигнований в расчете на 100 бюджетных мест &lt;****&gt;</t>
  </si>
  <si>
    <t>Удельный вес штатных преподавателей профессиональных образовательных организаций, желающих сменить работу, в общей численности штатных преподавателей профессиональных образовательных организаций &lt;*&gt;</t>
  </si>
  <si>
    <t>Распространенность дополнительной занятости преподавателей профессиональных образовательных организаций (удельный вес штатных преподавателей профессиональных образовательных организаций, имеющих дополнительную работу, в общей численности штатных преподавателей профессиональных образовательных организаций) &lt;*&gt;</t>
  </si>
  <si>
    <t>3.3.9.</t>
  </si>
  <si>
    <t>Удельный вес численности педагогических работников, освоивших дополнительные профессиональные программы в форме стажировки на предприятиях и (или) в организациях реального сектора экономики в течение последних 3-х лет, в общей численности педагогических работников образовательных организаций, реализующих образовательные программы среднего профессионального образования. &lt;****&gt;</t>
  </si>
  <si>
    <t>численность педагогических работников, освоивших дополнительные профессиональные программы в форме стажировки на предприятиях и (или) в организациях реального сектора экономики в течение последних 3-х лет</t>
  </si>
  <si>
    <t xml:space="preserve"> в общей численности педагогических работников образовательных организаций, реализующих образовательные программы среднего профессионального образования</t>
  </si>
  <si>
    <t>3.3.10.</t>
  </si>
  <si>
    <t>Удельный вес численности преподавателей и мастеров производственного обучения из числа работников реального сектора экономики, работающих на условиях внешнего совместительства, в общей численности преподавателей и мастеров производственного обучения образовательных организаций, реализующих образовательные программы среднего профессионального образования. &lt;****&gt;</t>
  </si>
  <si>
    <t>численность преподавателей и мастеров производственного обучения из числа работников реального сектора экономики, работающих на условиях внешнего совместительства</t>
  </si>
  <si>
    <t>общая численность преподавателей и мастеров производственного обучения образовательных организаций, реализующих образовательные программы среднего профессионального образования</t>
  </si>
  <si>
    <t>3.5.4.</t>
  </si>
  <si>
    <t>Численность студентов-инвалидов и студентов с ограниченными возможностями здоровья, обучающихся по образовательным программам среднего профессионального образования по формам обучения:</t>
  </si>
  <si>
    <t>очная форма обучения &lt;****&gt;</t>
  </si>
  <si>
    <t>очно-заочная форма обучения &lt;****&gt;</t>
  </si>
  <si>
    <t>заочная форма обучения &lt;****&gt;</t>
  </si>
  <si>
    <t>3.5.5.</t>
  </si>
  <si>
    <t>Удельный вес численности студентов-инвалидов и студентов с ограниченными возможностями здоровья, обучающихся по адаптированным образовательным программам, в общей численности студентов-инвалидов и студентов с ограниченными возможностями здоровья, обучающихся по образовательным программам среднего профессионального образования: &lt;****&gt;</t>
  </si>
  <si>
    <t>общая численность студентов-инвалидов и студентов с ограниченными возможностями здоровья, обучающихся по образовательным программам подготовки квалифицированных рабочих, служащих</t>
  </si>
  <si>
    <t>численность студентов-инвалидов и студентов с ограниченными возможностями здоровья, обучающихся по адаптированным образовательным программам подготовки квалифицированных рабочих, служащих</t>
  </si>
  <si>
    <t>численность студентов-инвалидов и студентов с ограниченными возможностями здоровья, обучающихся по адаптированным образовательным программам подготовки специалистов среднего звена</t>
  </si>
  <si>
    <t>общая численность студентов-инвалидов и студентов с ограниченными возможностями здоровья, обучающихся по образовательным программам подготовки специалистов среднего звена</t>
  </si>
  <si>
    <t>3.6.3.</t>
  </si>
  <si>
    <t>Удельный вес численности выпускников, завершивших обучение по образовательным программам среднего профессионального образования, трудоустроившихся в течение одного года после завершения обучения, в общей численности выпускников, завершивших обучение по образовательным программам среднего профессионального образования:</t>
  </si>
  <si>
    <t>программы подготовки квалифицированных рабочих, служащих &lt;*&gt;</t>
  </si>
  <si>
    <t>численность выпускников, завершивших обучение по образовательным программам подготовки квалифицированных рабочих, служащи, трудоустроившихся в течение одного года после завершения обучения</t>
  </si>
  <si>
    <t>общая численность выпускников, завершивших обучение по образовательным программам подготовки квалифицированных рабочих, служащи</t>
  </si>
  <si>
    <t>программы подготовки специалистов среднего звена &lt;*&gt;</t>
  </si>
  <si>
    <t>численность выпускников, завершивших обучение по образовательным программам подготовки специалистов среднего звена, трудоустроившихся в течение одного года после завершения обучения</t>
  </si>
  <si>
    <t>общая численность выпускников, завершивших обучение по образовательным программам подготовки специалистов среднего звена</t>
  </si>
  <si>
    <t>3.9.2.</t>
  </si>
  <si>
    <t>Удельный вес профессиональных образовательных организаций, создавших кафедры и иные структурные подразделения, обеспечивающие практическую подготовку студентов, обучающихся по образовательным программам среднего профессионального образования, на базе организаций реального сектора экономики, осуществляющих деятельность по профилю соответствующей образовательной программы, в общем количестве профессиональных образовательных организаций. &lt;****&gt;</t>
  </si>
  <si>
    <t>профессиональные образовательные организаций, создавших кафедры и иные структурные подразделения, обеспечивающие практическую подготовку студентов, обучающихся по образовательным программам среднего профессионального образования, на базе организаций реального сектора экономики, осуществляющих деятельность по профилю соответствующей образовательной программы</t>
  </si>
  <si>
    <t>количество профессиональных образовательных организаций</t>
  </si>
  <si>
    <t xml:space="preserve">Удельный вес численности лиц, прошедших обучение по программам повышения квалификации, профессиональной переподготовки в образовательных организациях, реализующих дополнительные профессиональные программы, в общей численности занятых в организациях реального сектора экономики
</t>
  </si>
  <si>
    <t>76-РИК раздел 5, строки 01, 02, 03 графа 7</t>
  </si>
  <si>
    <t>Д-9 раздел 5, строки 01, 02, 03 графа 7</t>
  </si>
  <si>
    <t>Д-8, раздел 2, 3, 4, 5 строка 01, графа 11 - государтсвенные</t>
  </si>
  <si>
    <t>Д-8, раздел 2, 3, 4, 5 строка 01, графа 11 - негосудартсвенные</t>
  </si>
  <si>
    <t>Д-4 раздел 1, строка 66, графа 3 - государственные</t>
  </si>
  <si>
    <t>Д-4 раздел 2, строка 66, графа 3 - государственные</t>
  </si>
  <si>
    <t>Д-4 раздел 1, строка 66, графа 3 - негосударственные</t>
  </si>
  <si>
    <t>Д-4 раздел 2, строка 66, графа 3 - негосударственные</t>
  </si>
  <si>
    <t>СВ-1 раздел 8, строка 66, графа 3</t>
  </si>
  <si>
    <t>76-РИК раздел 1.2 строка 01, графа 4</t>
  </si>
  <si>
    <t>76-РИК раздел 1.2 строка 01, графа 3</t>
  </si>
  <si>
    <t>76-РИК раздел 1.2, срока 21, графа 3</t>
  </si>
  <si>
    <t>76-РИК раздел 1.2, срока 21, графа 4</t>
  </si>
  <si>
    <t>76-РИК раздел 1.2, срока 22, графа 3</t>
  </si>
  <si>
    <t>76-РИК раздел 1.2, срока 22, графа 4</t>
  </si>
  <si>
    <t>1-ДО (сводная) раздел 8, строка 03, графа 3</t>
  </si>
  <si>
    <t>1-ДО (сводная) раздел 3, строка 01, графа 3</t>
  </si>
  <si>
    <t>1-ДО (сводная) раздел 8, строка 36, графа 3</t>
  </si>
  <si>
    <t>1-ДО (сводная) раздел 8, строка 37, графа 3</t>
  </si>
  <si>
    <t>1- ДО (сводная) раздел 8, строка 38, графа 3</t>
  </si>
  <si>
    <t>1-ДО (сводная) раздел 8, строка 01, графа 3</t>
  </si>
  <si>
    <t>1-ДО (сводная) раздел 8, строка 51, графа 3</t>
  </si>
  <si>
    <t>1-ДО (сводная) раздел 8, строка 66, графа 3</t>
  </si>
  <si>
    <t>1-ДО (сводная) раздел 1, строка 01, графа 3 – предыдущий год</t>
  </si>
  <si>
    <t>1-ДО (сводная) раздел 1, строка 01, графа 4 – отчетный год</t>
  </si>
  <si>
    <t>1-ДО (сводная) раздел 1, строка 01, графа 5 – отчетный год</t>
  </si>
  <si>
    <t>1-ДО (сводная) раздел 9, строка 01, графа 3</t>
  </si>
  <si>
    <t>1-ДО (сводная) раздел 9, строка 03, графа 3</t>
  </si>
  <si>
    <t>1-ДО (сводная) раздел 1, строка 01, графа 16</t>
  </si>
  <si>
    <t>1-ДО (сводная) раздел 1, строка 01, графа 3</t>
  </si>
  <si>
    <t>1-ДО (сводная) раздел 4, строка 01, графа 5</t>
  </si>
  <si>
    <t>1-ДО (сводная) раздел 8, строка 74, графа 3</t>
  </si>
  <si>
    <t>1-ДО (сводная) раздел 8, строка 73, графа 3</t>
  </si>
  <si>
    <t>1-ДО (сводная) раздел 8, строка 31, графа 3</t>
  </si>
  <si>
    <t>1-ДО (сводная) раздел 8, строка 28, графа 3</t>
  </si>
  <si>
    <t>85-К раздел 2.2, строка 01, графы 9, 10, 11</t>
  </si>
  <si>
    <t>Удельный вес численности лиц, прошедших обучение по программам повышения квалификации, профессиональной переподготовки в образовательных организациях, реализующих дополнительные профессиональные программы, в общей численности занятых в организациях реального сектора экономики</t>
  </si>
  <si>
    <t>76-РИК раздел 1.2, строка 21, графа 5</t>
  </si>
  <si>
    <t>76-РИК раздел 1.2, строка 22, графа 5</t>
  </si>
  <si>
    <t>выпускники, успешно сдавшие единый государственный экзамен</t>
  </si>
  <si>
    <t xml:space="preserve">59.40 </t>
  </si>
</sst>
</file>

<file path=xl/styles.xml><?xml version="1.0" encoding="utf-8"?>
<styleSheet xmlns="http://schemas.openxmlformats.org/spreadsheetml/2006/main">
  <numFmts count="2">
    <numFmt numFmtId="164" formatCode="0.0"/>
    <numFmt numFmtId="165" formatCode="#,##0.0"/>
  </numFmts>
  <fonts count="1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sz val="11"/>
      <color rgb="FFFF0000"/>
      <name val="Calibri"/>
      <family val="2"/>
      <charset val="204"/>
      <scheme val="minor"/>
    </font>
    <font>
      <sz val="11"/>
      <name val="Calibri"/>
      <family val="2"/>
      <charset val="204"/>
      <scheme val="minor"/>
    </font>
    <font>
      <b/>
      <sz val="11"/>
      <color rgb="FFFF0000"/>
      <name val="Calibri"/>
      <family val="2"/>
      <charset val="204"/>
      <scheme val="minor"/>
    </font>
    <font>
      <sz val="10"/>
      <name val="Arial Cyr"/>
      <charset val="204"/>
    </font>
    <font>
      <b/>
      <sz val="11"/>
      <name val="Calibri"/>
      <family val="2"/>
      <charset val="204"/>
      <scheme val="minor"/>
    </font>
    <font>
      <i/>
      <sz val="11"/>
      <color theme="1"/>
      <name val="Calibri"/>
      <family val="2"/>
      <charset val="204"/>
      <scheme val="minor"/>
    </font>
    <font>
      <i/>
      <sz val="11"/>
      <name val="Calibri"/>
      <family val="2"/>
      <charset val="204"/>
      <scheme val="minor"/>
    </font>
    <font>
      <sz val="1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0" fontId="10" fillId="0" borderId="0"/>
  </cellStyleXfs>
  <cellXfs count="218">
    <xf numFmtId="0" fontId="0" fillId="0" borderId="0" xfId="0"/>
    <xf numFmtId="0" fontId="1" fillId="0" borderId="0" xfId="0" applyFont="1" applyAlignment="1">
      <alignment horizontal="center"/>
    </xf>
    <xf numFmtId="0" fontId="1" fillId="0" borderId="0" xfId="0" applyFont="1" applyAlignment="1">
      <alignment horizontal="center" vertical="center" wrapText="1"/>
    </xf>
    <xf numFmtId="0" fontId="0" fillId="0" borderId="0" xfId="0" applyAlignment="1">
      <alignment horizontal="center"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vertical="top" wrapText="1"/>
    </xf>
    <xf numFmtId="0" fontId="0" fillId="0" borderId="1" xfId="0" applyBorder="1"/>
    <xf numFmtId="164" fontId="0" fillId="0" borderId="1" xfId="0" applyNumberFormat="1" applyBorder="1" applyAlignment="1">
      <alignment horizontal="center" vertical="top" wrapText="1"/>
    </xf>
    <xf numFmtId="0" fontId="1" fillId="0" borderId="1" xfId="0" applyFont="1" applyBorder="1" applyAlignment="1">
      <alignment horizontal="center" vertical="top" wrapText="1"/>
    </xf>
    <xf numFmtId="1" fontId="0" fillId="0" borderId="1" xfId="0" applyNumberFormat="1" applyBorder="1" applyAlignment="1">
      <alignment horizontal="center" vertical="top" wrapText="1"/>
    </xf>
    <xf numFmtId="0" fontId="2" fillId="0" borderId="0" xfId="0" applyFont="1" applyAlignment="1">
      <alignment horizontal="center"/>
    </xf>
    <xf numFmtId="0" fontId="0" fillId="0" borderId="1" xfId="0" applyFill="1" applyBorder="1" applyAlignment="1">
      <alignment horizontal="center" vertical="top" wrapText="1"/>
    </xf>
    <xf numFmtId="0" fontId="2" fillId="0" borderId="0" xfId="0" applyFont="1" applyAlignment="1"/>
    <xf numFmtId="164" fontId="0" fillId="0" borderId="1" xfId="0" applyNumberFormat="1" applyBorder="1" applyAlignment="1" applyProtection="1">
      <alignment horizontal="center" vertical="top" wrapText="1"/>
      <protection hidden="1"/>
    </xf>
    <xf numFmtId="0" fontId="2" fillId="0" borderId="0" xfId="0" applyFont="1" applyAlignment="1">
      <alignment horizontal="center"/>
    </xf>
    <xf numFmtId="0" fontId="0" fillId="2" borderId="1" xfId="0" applyFill="1" applyBorder="1" applyAlignment="1">
      <alignment vertical="top" wrapText="1"/>
    </xf>
    <xf numFmtId="0" fontId="1" fillId="0" borderId="1" xfId="0" applyFont="1" applyFill="1" applyBorder="1" applyAlignment="1">
      <alignment vertical="top" wrapText="1"/>
    </xf>
    <xf numFmtId="0" fontId="0" fillId="2" borderId="3" xfId="0" applyFill="1" applyBorder="1" applyAlignment="1">
      <alignment horizontal="left" vertical="top" wrapText="1"/>
    </xf>
    <xf numFmtId="0" fontId="0" fillId="0" borderId="3" xfId="0" applyBorder="1" applyAlignment="1">
      <alignment horizontal="center" vertical="top" wrapText="1"/>
    </xf>
    <xf numFmtId="1" fontId="0" fillId="0" borderId="0" xfId="0" applyNumberFormat="1"/>
    <xf numFmtId="0" fontId="0" fillId="0" borderId="1" xfId="0" applyFill="1" applyBorder="1" applyAlignment="1">
      <alignment vertical="top" wrapText="1"/>
    </xf>
    <xf numFmtId="0" fontId="0" fillId="0" borderId="3" xfId="0" applyFill="1" applyBorder="1" applyAlignment="1">
      <alignment horizontal="left" vertical="top" wrapText="1"/>
    </xf>
    <xf numFmtId="0" fontId="0" fillId="0" borderId="2" xfId="0" applyBorder="1" applyAlignment="1">
      <alignment horizontal="center" vertical="top" wrapText="1"/>
    </xf>
    <xf numFmtId="0" fontId="2" fillId="0" borderId="0" xfId="0" applyFont="1" applyAlignment="1">
      <alignment horizontal="center"/>
    </xf>
    <xf numFmtId="0" fontId="0" fillId="0" borderId="3"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3" xfId="0" applyFill="1" applyBorder="1" applyAlignment="1">
      <alignment horizontal="center" vertical="top" wrapText="1"/>
    </xf>
    <xf numFmtId="0" fontId="0" fillId="0" borderId="1" xfId="0" applyFill="1" applyBorder="1" applyAlignment="1">
      <alignment horizontal="left" vertical="top" wrapText="1"/>
    </xf>
    <xf numFmtId="0" fontId="1" fillId="0" borderId="3" xfId="0" applyFont="1" applyBorder="1" applyAlignment="1">
      <alignment horizontal="center" vertical="top" wrapText="1"/>
    </xf>
    <xf numFmtId="0" fontId="0" fillId="0" borderId="3" xfId="0" applyBorder="1"/>
    <xf numFmtId="0" fontId="0" fillId="0" borderId="1" xfId="0" applyFont="1" applyFill="1" applyBorder="1" applyAlignment="1">
      <alignment vertical="top" wrapText="1"/>
    </xf>
    <xf numFmtId="0" fontId="0" fillId="0" borderId="1" xfId="0" applyBorder="1" applyAlignment="1">
      <alignment horizontal="center"/>
    </xf>
    <xf numFmtId="0" fontId="1" fillId="0" borderId="1" xfId="0" applyFont="1" applyBorder="1" applyAlignment="1">
      <alignment horizontal="justify" vertical="top" wrapText="1"/>
    </xf>
    <xf numFmtId="0" fontId="0" fillId="0" borderId="1" xfId="0" applyBorder="1" applyAlignment="1">
      <alignment horizontal="justify" vertical="top" wrapText="1"/>
    </xf>
    <xf numFmtId="3" fontId="0" fillId="0" borderId="1" xfId="0" applyNumberFormat="1" applyBorder="1" applyAlignment="1">
      <alignment horizontal="center" vertical="top" wrapText="1"/>
    </xf>
    <xf numFmtId="3" fontId="0" fillId="0" borderId="0" xfId="0" applyNumberFormat="1"/>
    <xf numFmtId="0" fontId="3" fillId="0" borderId="1" xfId="0" applyFont="1" applyBorder="1" applyAlignment="1">
      <alignment horizontal="center" vertical="top" wrapText="1"/>
    </xf>
    <xf numFmtId="3" fontId="3" fillId="0" borderId="1"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4" fillId="0" borderId="1" xfId="0" applyNumberFormat="1" applyFont="1" applyBorder="1" applyAlignment="1">
      <alignment horizontal="center" vertical="top" wrapText="1"/>
    </xf>
    <xf numFmtId="2" fontId="0" fillId="0" borderId="1" xfId="0" applyNumberFormat="1" applyBorder="1" applyAlignment="1">
      <alignment horizontal="center" vertical="top" wrapText="1"/>
    </xf>
    <xf numFmtId="164" fontId="3" fillId="0" borderId="1" xfId="0" applyNumberFormat="1" applyFont="1" applyBorder="1" applyAlignment="1">
      <alignment horizontal="center" vertical="top"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0" fontId="0" fillId="3" borderId="1" xfId="0" applyFill="1" applyBorder="1"/>
    <xf numFmtId="2" fontId="0" fillId="3" borderId="1" xfId="0" applyNumberFormat="1" applyFill="1" applyBorder="1" applyAlignment="1">
      <alignment horizontal="center" vertical="top" wrapText="1"/>
    </xf>
    <xf numFmtId="0" fontId="0" fillId="3" borderId="1" xfId="0" applyFill="1" applyBorder="1" applyAlignment="1">
      <alignment horizontal="justify" vertical="top" wrapText="1"/>
    </xf>
    <xf numFmtId="0" fontId="1" fillId="3" borderId="1" xfId="0" applyFont="1" applyFill="1" applyBorder="1" applyAlignment="1">
      <alignment horizontal="center" vertical="top" wrapText="1"/>
    </xf>
    <xf numFmtId="0" fontId="1" fillId="3" borderId="1" xfId="0" applyFont="1" applyFill="1" applyBorder="1" applyAlignment="1">
      <alignment vertical="top" wrapText="1"/>
    </xf>
    <xf numFmtId="1" fontId="0" fillId="3" borderId="1" xfId="0" applyNumberFormat="1" applyFill="1" applyBorder="1" applyAlignment="1">
      <alignment horizontal="center" vertical="top" wrapText="1"/>
    </xf>
    <xf numFmtId="164" fontId="0" fillId="3" borderId="1" xfId="0" applyNumberFormat="1" applyFill="1" applyBorder="1" applyAlignment="1">
      <alignment horizontal="center" vertical="top" wrapText="1"/>
    </xf>
    <xf numFmtId="0" fontId="0" fillId="4" borderId="1" xfId="0" applyFill="1" applyBorder="1" applyAlignment="1">
      <alignment horizontal="center" vertical="top" wrapText="1"/>
    </xf>
    <xf numFmtId="0" fontId="0" fillId="4" borderId="1" xfId="0" applyFill="1" applyBorder="1" applyAlignment="1">
      <alignment vertical="top" wrapText="1"/>
    </xf>
    <xf numFmtId="0" fontId="0" fillId="4" borderId="1" xfId="0" applyFill="1" applyBorder="1"/>
    <xf numFmtId="164" fontId="0" fillId="4" borderId="1" xfId="0" applyNumberFormat="1" applyFill="1" applyBorder="1" applyAlignment="1">
      <alignment horizontal="center" vertical="top" wrapText="1"/>
    </xf>
    <xf numFmtId="1" fontId="0" fillId="4" borderId="1" xfId="0" applyNumberFormat="1" applyFill="1" applyBorder="1" applyAlignment="1">
      <alignment horizontal="center" vertical="top" wrapText="1"/>
    </xf>
    <xf numFmtId="164" fontId="3" fillId="3" borderId="1" xfId="0" applyNumberFormat="1" applyFont="1" applyFill="1" applyBorder="1" applyAlignment="1">
      <alignment horizontal="center" vertical="top" wrapText="1"/>
    </xf>
    <xf numFmtId="2" fontId="3" fillId="3" borderId="1" xfId="0" applyNumberFormat="1" applyFont="1" applyFill="1" applyBorder="1" applyAlignment="1">
      <alignment horizontal="center" vertical="top" wrapText="1"/>
    </xf>
    <xf numFmtId="0" fontId="0" fillId="0" borderId="2" xfId="0" applyBorder="1"/>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2" xfId="0" applyFill="1" applyBorder="1" applyAlignment="1">
      <alignment horizontal="left" vertical="top" wrapText="1"/>
    </xf>
    <xf numFmtId="0" fontId="0" fillId="3" borderId="1" xfId="0" applyFont="1" applyFill="1" applyBorder="1" applyAlignment="1">
      <alignment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vertical="top" wrapText="1"/>
    </xf>
    <xf numFmtId="0" fontId="3" fillId="3" borderId="1" xfId="0" applyFont="1" applyFill="1" applyBorder="1"/>
    <xf numFmtId="0" fontId="3" fillId="3" borderId="1" xfId="0" applyFont="1" applyFill="1" applyBorder="1" applyAlignment="1">
      <alignment horizontal="center" vertical="top" wrapText="1"/>
    </xf>
    <xf numFmtId="0" fontId="3" fillId="3" borderId="1" xfId="0" applyFont="1" applyFill="1" applyBorder="1" applyAlignment="1">
      <alignment vertical="top" wrapText="1"/>
    </xf>
    <xf numFmtId="0" fontId="3" fillId="0" borderId="1" xfId="0" applyFont="1" applyBorder="1" applyAlignment="1">
      <alignment horizontal="justify"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Border="1"/>
    <xf numFmtId="2" fontId="0" fillId="0" borderId="1" xfId="0" applyNumberFormat="1" applyBorder="1" applyAlignment="1" applyProtection="1">
      <alignment horizontal="center" vertical="top" wrapText="1"/>
      <protection hidden="1"/>
    </xf>
    <xf numFmtId="2" fontId="0" fillId="0" borderId="0" xfId="0" applyNumberFormat="1"/>
    <xf numFmtId="0" fontId="0" fillId="3" borderId="2" xfId="0" applyFill="1" applyBorder="1" applyAlignment="1">
      <alignment vertical="top" wrapText="1"/>
    </xf>
    <xf numFmtId="3" fontId="4" fillId="0" borderId="1" xfId="0" applyNumberFormat="1" applyFont="1" applyFill="1" applyBorder="1" applyAlignment="1">
      <alignment horizontal="center" vertical="top" wrapText="1"/>
    </xf>
    <xf numFmtId="0" fontId="0" fillId="3" borderId="1" xfId="0" applyFill="1" applyBorder="1" applyAlignment="1">
      <alignment horizontal="center"/>
    </xf>
    <xf numFmtId="0" fontId="0" fillId="0" borderId="2" xfId="0" applyFill="1" applyBorder="1" applyAlignment="1">
      <alignment vertical="top" wrapText="1"/>
    </xf>
    <xf numFmtId="3" fontId="4" fillId="0" borderId="1" xfId="0" applyNumberFormat="1" applyFont="1" applyBorder="1" applyAlignment="1">
      <alignment horizontal="center" vertical="top" wrapText="1"/>
    </xf>
    <xf numFmtId="0" fontId="0" fillId="0" borderId="1" xfId="0" applyFill="1" applyBorder="1" applyAlignment="1">
      <alignment horizontal="justify" vertical="top" wrapText="1"/>
    </xf>
    <xf numFmtId="2" fontId="4" fillId="0" borderId="1" xfId="0" applyNumberFormat="1" applyFont="1" applyBorder="1" applyAlignment="1" applyProtection="1">
      <alignment horizontal="center" vertical="top" wrapText="1"/>
      <protection hidden="1"/>
    </xf>
    <xf numFmtId="164" fontId="3" fillId="0" borderId="1" xfId="0" applyNumberFormat="1" applyFont="1" applyBorder="1" applyAlignment="1" applyProtection="1">
      <alignment horizontal="center" vertical="top" wrapText="1"/>
      <protection hidden="1"/>
    </xf>
    <xf numFmtId="2" fontId="0" fillId="0" borderId="0" xfId="0" applyNumberFormat="1" applyAlignment="1">
      <alignment horizontal="center" vertical="top" wrapText="1"/>
    </xf>
    <xf numFmtId="0" fontId="0" fillId="3" borderId="3" xfId="0" applyFill="1" applyBorder="1" applyAlignment="1">
      <alignment horizontal="left" vertical="top" wrapText="1"/>
    </xf>
    <xf numFmtId="0" fontId="3" fillId="2" borderId="3" xfId="0" applyFont="1" applyFill="1" applyBorder="1" applyAlignment="1">
      <alignment horizontal="left" vertical="top" wrapText="1"/>
    </xf>
    <xf numFmtId="1" fontId="3" fillId="3" borderId="1" xfId="0" applyNumberFormat="1" applyFont="1" applyFill="1" applyBorder="1" applyAlignment="1">
      <alignment horizontal="center" vertical="top" wrapText="1"/>
    </xf>
    <xf numFmtId="0" fontId="3" fillId="3" borderId="1" xfId="0" applyFont="1" applyFill="1" applyBorder="1" applyAlignment="1">
      <alignment horizontal="justify" vertical="top" wrapText="1"/>
    </xf>
    <xf numFmtId="0" fontId="5" fillId="0" borderId="1" xfId="0" applyFont="1" applyFill="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justify" vertical="top" wrapText="1"/>
    </xf>
    <xf numFmtId="164" fontId="4" fillId="0" borderId="1" xfId="0" applyNumberFormat="1" applyFont="1" applyBorder="1" applyAlignment="1">
      <alignment horizontal="center" vertical="top" wrapText="1"/>
    </xf>
    <xf numFmtId="0" fontId="4" fillId="0" borderId="1" xfId="0" applyFont="1" applyFill="1" applyBorder="1" applyAlignment="1">
      <alignment horizontal="center" vertical="top" wrapText="1"/>
    </xf>
    <xf numFmtId="2" fontId="4" fillId="3" borderId="1" xfId="0" applyNumberFormat="1" applyFont="1" applyFill="1" applyBorder="1" applyAlignment="1">
      <alignment horizontal="center" vertical="top" wrapText="1"/>
    </xf>
    <xf numFmtId="164" fontId="4" fillId="0" borderId="1" xfId="0" applyNumberFormat="1" applyFont="1" applyBorder="1" applyAlignment="1" applyProtection="1">
      <alignment horizontal="center" vertical="top" wrapText="1"/>
      <protection hidden="1"/>
    </xf>
    <xf numFmtId="0" fontId="4" fillId="0" borderId="3" xfId="0" applyFont="1" applyBorder="1" applyAlignment="1">
      <alignment horizontal="center" vertical="top" wrapText="1"/>
    </xf>
    <xf numFmtId="0" fontId="4" fillId="3" borderId="1" xfId="0" applyFont="1" applyFill="1" applyBorder="1" applyAlignment="1">
      <alignment horizontal="center" vertical="top" wrapText="1"/>
    </xf>
    <xf numFmtId="0" fontId="4" fillId="0" borderId="1" xfId="0" applyFont="1" applyFill="1" applyBorder="1" applyAlignment="1">
      <alignment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0" fillId="3" borderId="3" xfId="0" applyFill="1" applyBorder="1" applyAlignment="1">
      <alignment vertical="top" wrapText="1"/>
    </xf>
    <xf numFmtId="0" fontId="0" fillId="3" borderId="3" xfId="0" applyFill="1" applyBorder="1"/>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2" borderId="4" xfId="0" applyFill="1" applyBorder="1" applyAlignment="1">
      <alignment horizontal="center" vertical="top" wrapText="1"/>
    </xf>
    <xf numFmtId="0" fontId="0" fillId="2" borderId="3" xfId="0" applyFill="1" applyBorder="1" applyAlignment="1">
      <alignment horizontal="center" vertical="top" wrapText="1"/>
    </xf>
    <xf numFmtId="0" fontId="0" fillId="5" borderId="1" xfId="0" applyFill="1" applyBorder="1" applyAlignment="1">
      <alignment vertical="top" wrapText="1"/>
    </xf>
    <xf numFmtId="0" fontId="0" fillId="0" borderId="1" xfId="0" applyFill="1" applyBorder="1"/>
    <xf numFmtId="0" fontId="0" fillId="0" borderId="0" xfId="0" applyFill="1" applyAlignment="1">
      <alignment horizontal="center" vertical="top" wrapText="1"/>
    </xf>
    <xf numFmtId="0" fontId="0" fillId="0" borderId="0" xfId="0" applyFill="1"/>
    <xf numFmtId="164" fontId="0" fillId="0" borderId="1" xfId="0" applyNumberFormat="1" applyFill="1" applyBorder="1" applyAlignment="1" applyProtection="1">
      <alignment horizontal="center" vertical="top" wrapText="1"/>
      <protection hidden="1"/>
    </xf>
    <xf numFmtId="0" fontId="4" fillId="2" borderId="1" xfId="0" applyFont="1" applyFill="1" applyBorder="1" applyAlignment="1">
      <alignment vertical="top" wrapText="1"/>
    </xf>
    <xf numFmtId="0" fontId="4" fillId="0" borderId="1" xfId="0" applyFont="1" applyBorder="1"/>
    <xf numFmtId="2" fontId="0" fillId="0" borderId="1" xfId="0" applyNumberFormat="1" applyFill="1" applyBorder="1" applyAlignment="1" applyProtection="1">
      <alignment horizontal="center" vertical="top" wrapText="1"/>
      <protection hidden="1"/>
    </xf>
    <xf numFmtId="0" fontId="0" fillId="5" borderId="1" xfId="0" applyFill="1" applyBorder="1" applyAlignment="1">
      <alignment horizontal="center" vertical="top" wrapText="1"/>
    </xf>
    <xf numFmtId="0" fontId="0" fillId="2" borderId="1" xfId="0" applyFill="1" applyBorder="1" applyAlignment="1">
      <alignment horizontal="center" vertical="top" wrapText="1"/>
    </xf>
    <xf numFmtId="0" fontId="0" fillId="2" borderId="1" xfId="0" applyFill="1" applyBorder="1" applyAlignment="1">
      <alignment horizontal="justify" vertical="top" wrapText="1"/>
    </xf>
    <xf numFmtId="2" fontId="0" fillId="2" borderId="1" xfId="0" applyNumberFormat="1" applyFill="1" applyBorder="1" applyAlignment="1" applyProtection="1">
      <alignment horizontal="center" vertical="top" wrapText="1"/>
      <protection hidden="1"/>
    </xf>
    <xf numFmtId="0" fontId="4" fillId="3" borderId="1" xfId="0" applyFont="1" applyFill="1" applyBorder="1" applyAlignment="1">
      <alignment vertical="top" wrapText="1"/>
    </xf>
    <xf numFmtId="0" fontId="4" fillId="0" borderId="1" xfId="0" applyFont="1" applyBorder="1" applyAlignment="1">
      <alignment vertical="top" wrapText="1"/>
    </xf>
    <xf numFmtId="165" fontId="4" fillId="0" borderId="1" xfId="0" applyNumberFormat="1" applyFont="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2" fontId="0" fillId="5" borderId="1" xfId="0" applyNumberFormat="1" applyFill="1" applyBorder="1" applyAlignment="1">
      <alignment horizontal="center" vertical="top" wrapText="1"/>
    </xf>
    <xf numFmtId="0" fontId="4" fillId="3" borderId="2" xfId="0" applyFont="1" applyFill="1" applyBorder="1" applyAlignment="1">
      <alignment horizontal="center" vertical="top" wrapText="1"/>
    </xf>
    <xf numFmtId="0" fontId="4" fillId="0" borderId="2" xfId="0" applyFont="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xf numFmtId="3" fontId="4" fillId="2" borderId="1" xfId="0" applyNumberFormat="1" applyFont="1" applyFill="1" applyBorder="1" applyAlignment="1">
      <alignment horizontal="center" vertical="top" wrapText="1"/>
    </xf>
    <xf numFmtId="2" fontId="4" fillId="0" borderId="1" xfId="0" applyNumberFormat="1" applyFont="1" applyFill="1" applyBorder="1" applyAlignment="1" applyProtection="1">
      <alignment horizontal="center" vertical="top" wrapText="1"/>
      <protection hidden="1"/>
    </xf>
    <xf numFmtId="0" fontId="0" fillId="5" borderId="1" xfId="0" applyFill="1" applyBorder="1"/>
    <xf numFmtId="0" fontId="1" fillId="2" borderId="1" xfId="0" applyFont="1" applyFill="1" applyBorder="1" applyAlignment="1">
      <alignment horizontal="center" vertical="top" wrapText="1"/>
    </xf>
    <xf numFmtId="0" fontId="1" fillId="2" borderId="1" xfId="0" applyFont="1" applyFill="1" applyBorder="1" applyAlignment="1">
      <alignment horizontal="justify" vertical="top" wrapText="1"/>
    </xf>
    <xf numFmtId="0" fontId="0" fillId="2" borderId="1" xfId="0" applyFill="1" applyBorder="1"/>
    <xf numFmtId="2" fontId="4" fillId="2" borderId="1" xfId="0" applyNumberFormat="1" applyFont="1" applyFill="1" applyBorder="1" applyAlignment="1" applyProtection="1">
      <alignment horizontal="center" vertical="top" wrapText="1"/>
      <protection hidden="1"/>
    </xf>
    <xf numFmtId="164" fontId="0" fillId="0" borderId="1" xfId="0" applyNumberFormat="1" applyFill="1" applyBorder="1" applyAlignment="1">
      <alignment horizontal="center" vertical="top" wrapText="1"/>
    </xf>
    <xf numFmtId="0" fontId="4" fillId="0" borderId="1" xfId="0" applyFont="1" applyFill="1" applyBorder="1" applyAlignment="1">
      <alignment horizontal="justify" vertical="top" wrapText="1"/>
    </xf>
    <xf numFmtId="1" fontId="0" fillId="0" borderId="1" xfId="0" applyNumberFormat="1" applyFill="1" applyBorder="1" applyAlignment="1">
      <alignment horizontal="center" vertical="top" wrapText="1"/>
    </xf>
    <xf numFmtId="0" fontId="4" fillId="3" borderId="1" xfId="0" applyFont="1" applyFill="1" applyBorder="1" applyAlignment="1">
      <alignment horizontal="justify" vertical="top" wrapText="1"/>
    </xf>
    <xf numFmtId="0" fontId="4" fillId="3" borderId="1" xfId="0" applyFont="1" applyFill="1" applyBorder="1"/>
    <xf numFmtId="164" fontId="4" fillId="3" borderId="1" xfId="0" applyNumberFormat="1"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1" xfId="0" applyFont="1" applyFill="1" applyBorder="1" applyAlignment="1">
      <alignment vertical="top" wrapText="1"/>
    </xf>
    <xf numFmtId="0" fontId="5" fillId="3" borderId="1" xfId="0" applyFont="1" applyFill="1" applyBorder="1" applyAlignment="1">
      <alignment horizontal="left" vertical="top" wrapText="1"/>
    </xf>
    <xf numFmtId="2" fontId="0" fillId="3" borderId="1" xfId="0" applyNumberFormat="1" applyFill="1" applyBorder="1" applyAlignment="1">
      <alignment horizontal="center"/>
    </xf>
    <xf numFmtId="0" fontId="3" fillId="3" borderId="1" xfId="0" applyFont="1" applyFill="1" applyBorder="1" applyAlignment="1">
      <alignment horizontal="center"/>
    </xf>
    <xf numFmtId="0" fontId="0" fillId="0" borderId="0" xfId="0" applyBorder="1" applyAlignment="1">
      <alignment horizontal="center" vertical="top" wrapText="1"/>
    </xf>
    <xf numFmtId="0" fontId="0" fillId="2" borderId="3" xfId="0" applyFill="1" applyBorder="1" applyAlignment="1">
      <alignment horizontal="left" vertical="top" wrapText="1"/>
    </xf>
    <xf numFmtId="0" fontId="0" fillId="0" borderId="2" xfId="0" applyFill="1" applyBorder="1" applyAlignment="1">
      <alignment horizontal="center" vertical="top" wrapText="1"/>
    </xf>
    <xf numFmtId="0" fontId="0" fillId="0" borderId="3" xfId="0" applyFill="1" applyBorder="1" applyAlignment="1">
      <alignment horizontal="center" vertical="top" wrapText="1"/>
    </xf>
    <xf numFmtId="0" fontId="0" fillId="0" borderId="3" xfId="0" applyFill="1" applyBorder="1" applyAlignment="1">
      <alignment horizontal="left" vertical="top" wrapText="1"/>
    </xf>
    <xf numFmtId="2" fontId="0" fillId="0" borderId="1" xfId="0" applyNumberFormat="1" applyFill="1" applyBorder="1" applyAlignment="1">
      <alignment horizontal="center" vertical="top" wrapText="1"/>
    </xf>
    <xf numFmtId="3" fontId="4" fillId="3" borderId="1" xfId="0" applyNumberFormat="1" applyFont="1" applyFill="1" applyBorder="1" applyAlignment="1">
      <alignment horizontal="center" vertical="top" wrapText="1"/>
    </xf>
    <xf numFmtId="1" fontId="0" fillId="5" borderId="1" xfId="0" applyNumberFormat="1" applyFill="1" applyBorder="1" applyAlignment="1">
      <alignment horizontal="center" vertical="top" wrapText="1"/>
    </xf>
    <xf numFmtId="0" fontId="4" fillId="5" borderId="1" xfId="0" applyFont="1" applyFill="1" applyBorder="1" applyAlignment="1">
      <alignment horizontal="center" vertical="top" wrapText="1"/>
    </xf>
    <xf numFmtId="0" fontId="4" fillId="5" borderId="1" xfId="0" applyFont="1" applyFill="1" applyBorder="1" applyAlignment="1">
      <alignment vertical="top" wrapText="1"/>
    </xf>
    <xf numFmtId="1" fontId="4" fillId="5" borderId="1" xfId="0" applyNumberFormat="1" applyFont="1" applyFill="1" applyBorder="1" applyAlignment="1">
      <alignment horizontal="center" vertical="top" wrapText="1"/>
    </xf>
    <xf numFmtId="164" fontId="0" fillId="5" borderId="1" xfId="0" applyNumberFormat="1" applyFill="1" applyBorder="1" applyAlignment="1">
      <alignment horizontal="center" vertical="top" wrapText="1"/>
    </xf>
    <xf numFmtId="0" fontId="0" fillId="5" borderId="3" xfId="0" applyFill="1" applyBorder="1" applyAlignment="1">
      <alignment horizontal="left" vertical="top" wrapText="1"/>
    </xf>
    <xf numFmtId="164" fontId="4" fillId="5" borderId="1" xfId="0" applyNumberFormat="1" applyFont="1" applyFill="1" applyBorder="1" applyAlignment="1">
      <alignment horizontal="center" vertical="top" wrapText="1"/>
    </xf>
    <xf numFmtId="0" fontId="0" fillId="0" borderId="1" xfId="0"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3" fontId="0" fillId="4" borderId="1" xfId="0" applyNumberFormat="1" applyFill="1" applyBorder="1" applyAlignment="1">
      <alignment horizontal="center" vertical="top" wrapText="1"/>
    </xf>
    <xf numFmtId="0" fontId="9" fillId="2" borderId="1" xfId="0" applyFont="1" applyFill="1" applyBorder="1" applyAlignment="1">
      <alignment vertical="top" wrapText="1"/>
    </xf>
    <xf numFmtId="0" fontId="9" fillId="0" borderId="2" xfId="0" applyFont="1" applyBorder="1" applyAlignment="1">
      <alignment horizontal="lef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1" xfId="0" applyFill="1" applyBorder="1" applyAlignment="1">
      <alignment horizontal="center"/>
    </xf>
    <xf numFmtId="0" fontId="0" fillId="0" borderId="2" xfId="0" applyFont="1" applyBorder="1" applyAlignment="1">
      <alignment vertical="top"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164" fontId="3" fillId="0" borderId="1" xfId="0" applyNumberFormat="1" applyFont="1" applyFill="1" applyBorder="1" applyAlignment="1" applyProtection="1">
      <alignment horizontal="center" vertical="top" wrapText="1"/>
      <protection hidden="1"/>
    </xf>
    <xf numFmtId="164" fontId="0" fillId="0" borderId="2" xfId="0" applyNumberFormat="1" applyFill="1" applyBorder="1" applyAlignment="1" applyProtection="1">
      <alignment horizontal="center" vertical="top" wrapText="1"/>
      <protection hidden="1"/>
    </xf>
    <xf numFmtId="0" fontId="7" fillId="3" borderId="1" xfId="0" applyFont="1" applyFill="1" applyBorder="1" applyAlignment="1">
      <alignment horizontal="left" vertical="top" wrapText="1"/>
    </xf>
    <xf numFmtId="3" fontId="4" fillId="4" borderId="1" xfId="0"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1" fontId="0" fillId="0" borderId="1" xfId="0" applyNumberFormat="1" applyFont="1" applyFill="1" applyBorder="1" applyAlignment="1">
      <alignment horizontal="center" vertical="top" wrapText="1"/>
    </xf>
    <xf numFmtId="0" fontId="3" fillId="0" borderId="0" xfId="0" applyFont="1" applyAlignment="1">
      <alignment horizontal="left" vertical="top" wrapText="1"/>
    </xf>
    <xf numFmtId="3" fontId="0" fillId="0" borderId="1" xfId="0" applyNumberFormat="1" applyFill="1" applyBorder="1" applyAlignment="1">
      <alignment horizontal="center" vertical="top" wrapText="1"/>
    </xf>
    <xf numFmtId="0" fontId="1" fillId="0" borderId="1" xfId="0" applyFont="1" applyBorder="1" applyAlignment="1">
      <alignment horizontal="center"/>
    </xf>
    <xf numFmtId="0" fontId="2" fillId="0" borderId="0" xfId="0" applyFont="1" applyAlignment="1">
      <alignment horizontal="center"/>
    </xf>
    <xf numFmtId="0" fontId="1" fillId="0" borderId="1" xfId="0" applyFont="1" applyFill="1" applyBorder="1" applyAlignment="1">
      <alignment horizontal="center"/>
    </xf>
    <xf numFmtId="0" fontId="0" fillId="0" borderId="0" xfId="0" applyFill="1" applyBorder="1" applyAlignment="1" applyProtection="1">
      <alignment horizontal="left" vertical="top" wrapText="1"/>
      <protection hidden="1"/>
    </xf>
    <xf numFmtId="0" fontId="1" fillId="0" borderId="1" xfId="0" applyFont="1" applyBorder="1" applyAlignment="1">
      <alignment horizontal="center"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0" borderId="2" xfId="0" applyFill="1" applyBorder="1" applyAlignment="1">
      <alignment horizontal="center" vertical="top" wrapText="1"/>
    </xf>
    <xf numFmtId="0" fontId="0" fillId="0" borderId="4" xfId="0" applyFill="1" applyBorder="1" applyAlignment="1">
      <alignment horizontal="center" vertical="top" wrapText="1"/>
    </xf>
    <xf numFmtId="0" fontId="0" fillId="0" borderId="3" xfId="0" applyFill="1" applyBorder="1" applyAlignment="1">
      <alignment horizontal="center" vertical="top"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0" fillId="0" borderId="3" xfId="0" applyFill="1" applyBorder="1" applyAlignment="1">
      <alignment horizontal="left" vertical="top" wrapText="1"/>
    </xf>
    <xf numFmtId="0" fontId="0" fillId="0" borderId="1" xfId="0" applyBorder="1" applyAlignment="1">
      <alignment horizontal="center"/>
    </xf>
    <xf numFmtId="0" fontId="0" fillId="2" borderId="4" xfId="0" applyFill="1" applyBorder="1" applyAlignment="1">
      <alignment horizontal="left" vertical="top" wrapText="1"/>
    </xf>
    <xf numFmtId="0" fontId="0" fillId="2" borderId="2" xfId="0" applyFill="1" applyBorder="1" applyAlignment="1">
      <alignment horizontal="center" vertical="top" wrapText="1"/>
    </xf>
    <xf numFmtId="0" fontId="0" fillId="2" borderId="4" xfId="0" applyFill="1" applyBorder="1" applyAlignment="1">
      <alignment horizontal="center" vertical="top" wrapText="1"/>
    </xf>
    <xf numFmtId="0" fontId="0" fillId="2" borderId="3" xfId="0" applyFill="1" applyBorder="1" applyAlignment="1">
      <alignment horizontal="center" vertical="top" wrapText="1"/>
    </xf>
    <xf numFmtId="0" fontId="1" fillId="0" borderId="5" xfId="0" applyFont="1" applyBorder="1" applyAlignment="1">
      <alignment horizontal="center"/>
    </xf>
    <xf numFmtId="0" fontId="1" fillId="0" borderId="6" xfId="0" applyFont="1" applyBorder="1" applyAlignment="1">
      <alignment horizontal="center"/>
    </xf>
  </cellXfs>
  <cellStyles count="3">
    <cellStyle name="Обычный" xfId="0" builtinId="0"/>
    <cellStyle name="Обычный 2" xfId="1"/>
    <cellStyle name="Обычный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3:G766"/>
  <sheetViews>
    <sheetView tabSelected="1" topLeftCell="A292" workbookViewId="0">
      <selection activeCell="H10" sqref="H10"/>
    </sheetView>
  </sheetViews>
  <sheetFormatPr defaultRowHeight="15"/>
  <cols>
    <col min="2" max="2" width="75.140625" customWidth="1"/>
    <col min="3" max="3" width="16.140625" customWidth="1"/>
    <col min="4" max="6" width="14" customWidth="1"/>
  </cols>
  <sheetData>
    <row r="3" spans="1:6" ht="18.75">
      <c r="A3" s="188" t="s">
        <v>0</v>
      </c>
      <c r="B3" s="188"/>
      <c r="C3" s="188"/>
      <c r="D3" s="188"/>
      <c r="E3" s="188"/>
      <c r="F3" s="188"/>
    </row>
    <row r="4" spans="1:6" ht="18.75">
      <c r="A4" s="188" t="s">
        <v>1</v>
      </c>
      <c r="B4" s="188"/>
      <c r="C4" s="188"/>
      <c r="D4" s="188"/>
      <c r="E4" s="188"/>
      <c r="F4" s="188"/>
    </row>
    <row r="5" spans="1:6">
      <c r="A5" s="1"/>
      <c r="B5" s="1"/>
      <c r="C5" s="1"/>
      <c r="D5" s="1"/>
      <c r="E5" s="1"/>
      <c r="F5" s="1"/>
    </row>
    <row r="6" spans="1:6" ht="45">
      <c r="A6" s="4" t="s">
        <v>6</v>
      </c>
      <c r="B6" s="4" t="s">
        <v>432</v>
      </c>
      <c r="C6" s="5" t="s">
        <v>11</v>
      </c>
      <c r="D6" s="5" t="s">
        <v>1658</v>
      </c>
      <c r="E6" s="5" t="s">
        <v>1659</v>
      </c>
      <c r="F6" s="5" t="s">
        <v>1680</v>
      </c>
    </row>
    <row r="7" spans="1:6">
      <c r="A7" s="187" t="s">
        <v>3</v>
      </c>
      <c r="B7" s="187"/>
      <c r="C7" s="187"/>
      <c r="D7" s="187"/>
      <c r="E7" s="187"/>
      <c r="F7" s="187"/>
    </row>
    <row r="8" spans="1:6">
      <c r="A8" s="187" t="s">
        <v>4</v>
      </c>
      <c r="B8" s="187"/>
      <c r="C8" s="187"/>
      <c r="D8" s="187"/>
      <c r="E8" s="187"/>
      <c r="F8" s="187"/>
    </row>
    <row r="9" spans="1:6" ht="30">
      <c r="A9" s="10" t="s">
        <v>7</v>
      </c>
      <c r="B9" s="35" t="s">
        <v>5</v>
      </c>
      <c r="C9" s="8"/>
      <c r="D9" s="8"/>
      <c r="E9" s="8"/>
      <c r="F9" s="8"/>
    </row>
    <row r="10" spans="1:6" ht="90">
      <c r="A10" s="6" t="s">
        <v>2</v>
      </c>
      <c r="B10" s="36" t="s">
        <v>8</v>
      </c>
      <c r="C10" s="6" t="s">
        <v>9</v>
      </c>
      <c r="D10" s="83" t="str">
        <f>IF(ISERR(Дошкольное!#REF!),"-",Дошкольное!#REF!)</f>
        <v>-</v>
      </c>
      <c r="E10" s="83" t="str">
        <f>IF(ISERR(Дошкольное!#REF!),"-",Дошкольное!#REF!)</f>
        <v>-</v>
      </c>
      <c r="F10" s="83">
        <f>IF(ISERR(Дошкольное!E10),"-",Дошкольное!E10)</f>
        <v>97.751542083968957</v>
      </c>
    </row>
    <row r="11" spans="1:6">
      <c r="A11" s="13"/>
      <c r="B11" s="82" t="s">
        <v>1517</v>
      </c>
      <c r="C11" s="13" t="s">
        <v>9</v>
      </c>
      <c r="D11" s="133" t="str">
        <f>IF(ISERR(Дошкольное!#REF!),"-",Дошкольное!#REF!)</f>
        <v>-</v>
      </c>
      <c r="E11" s="133" t="str">
        <f>IF(ISERR(Дошкольное!#REF!),"-",Дошкольное!#REF!)</f>
        <v>-</v>
      </c>
      <c r="F11" s="133">
        <f>IF(ISERR(Дошкольное!E11),"-",Дошкольное!E11)</f>
        <v>97.751542083968957</v>
      </c>
    </row>
    <row r="12" spans="1:6">
      <c r="A12" s="13"/>
      <c r="B12" s="82" t="s">
        <v>1518</v>
      </c>
      <c r="C12" s="13" t="s">
        <v>9</v>
      </c>
      <c r="D12" s="133" t="str">
        <f>IF(ISERR(Дошкольное!#REF!),"-",Дошкольное!#REF!)</f>
        <v>-</v>
      </c>
      <c r="E12" s="133" t="str">
        <f>IF(ISERR(Дошкольное!#REF!),"-",Дошкольное!#REF!)</f>
        <v>-</v>
      </c>
      <c r="F12" s="133" t="str">
        <f>IF(ISERR(Дошкольное!E12),"-",Дошкольное!E12)</f>
        <v>-</v>
      </c>
    </row>
    <row r="13" spans="1:6" ht="75">
      <c r="A13" s="6" t="s">
        <v>19</v>
      </c>
      <c r="B13" s="36" t="s">
        <v>18</v>
      </c>
      <c r="C13" s="6" t="s">
        <v>9</v>
      </c>
      <c r="D13" s="83" t="str">
        <f>IF(ISERR(Дошкольное!#REF!),"-",Дошкольное!#REF!)</f>
        <v>-</v>
      </c>
      <c r="E13" s="83" t="str">
        <f>IF(ISERR(Дошкольное!#REF!),"-",Дошкольное!#REF!)</f>
        <v>-</v>
      </c>
      <c r="F13" s="83">
        <f>IF(ISERR(Дошкольное!E19),"-",Дошкольное!E19)</f>
        <v>59.00461775269369</v>
      </c>
    </row>
    <row r="14" spans="1:6">
      <c r="A14" s="6"/>
      <c r="B14" s="36" t="s">
        <v>1517</v>
      </c>
      <c r="C14" s="6" t="s">
        <v>9</v>
      </c>
      <c r="D14" s="83" t="str">
        <f>IF(ISERR(Дошкольное!#REF!),"-",Дошкольное!#REF!)</f>
        <v>-</v>
      </c>
      <c r="E14" s="83" t="str">
        <f>IF(ISERR(Дошкольное!#REF!),"-",Дошкольное!#REF!)</f>
        <v>-</v>
      </c>
      <c r="F14" s="83">
        <f>IF(ISERR(Дошкольное!E20),"-",Дошкольное!E20)</f>
        <v>59.00461775269369</v>
      </c>
    </row>
    <row r="15" spans="1:6">
      <c r="A15" s="6"/>
      <c r="B15" s="36" t="s">
        <v>1518</v>
      </c>
      <c r="C15" s="6" t="s">
        <v>9</v>
      </c>
      <c r="D15" s="83" t="str">
        <f>IF(ISERR(Дошкольное!#REF!),"-",Дошкольное!#REF!)</f>
        <v>-</v>
      </c>
      <c r="E15" s="83" t="str">
        <f>IF(ISERR(Дошкольное!#REF!),"-",Дошкольное!#REF!)</f>
        <v>-</v>
      </c>
      <c r="F15" s="83" t="str">
        <f>IF(ISERR(Дошкольное!E21),"-",Дошкольное!E21)</f>
        <v>-</v>
      </c>
    </row>
    <row r="16" spans="1:6" ht="45">
      <c r="A16" s="6" t="s">
        <v>25</v>
      </c>
      <c r="B16" s="36" t="s">
        <v>24</v>
      </c>
      <c r="C16" s="6" t="s">
        <v>9</v>
      </c>
      <c r="D16" s="83" t="str">
        <f>IF(ISERR(Дошкольное!#REF!),"-",Дошкольное!#REF!)</f>
        <v>-</v>
      </c>
      <c r="E16" s="83" t="str">
        <f>IF(ISERR(Дошкольное!#REF!),"-",Дошкольное!#REF!)</f>
        <v>-</v>
      </c>
      <c r="F16" s="83">
        <f>IF(ISERR(Дошкольное!E34),"-",Дошкольное!E34)</f>
        <v>0</v>
      </c>
    </row>
    <row r="17" spans="1:6" ht="30">
      <c r="A17" s="125" t="s">
        <v>30</v>
      </c>
      <c r="B17" s="126" t="s">
        <v>29</v>
      </c>
      <c r="C17" s="13"/>
      <c r="D17" s="117"/>
      <c r="E17" s="117"/>
      <c r="F17" s="117"/>
    </row>
    <row r="18" spans="1:6" ht="45">
      <c r="A18" s="13" t="s">
        <v>31</v>
      </c>
      <c r="B18" s="82" t="s">
        <v>38</v>
      </c>
      <c r="C18" s="13"/>
      <c r="D18" s="117"/>
      <c r="E18" s="117"/>
      <c r="F18" s="117"/>
    </row>
    <row r="19" spans="1:6">
      <c r="A19" s="13"/>
      <c r="B19" s="82" t="s">
        <v>1515</v>
      </c>
      <c r="C19" s="13" t="s">
        <v>9</v>
      </c>
      <c r="D19" s="133" t="str">
        <f>IF(ISERR(Дошкольное!#REF!),"-",Дошкольное!#REF!)</f>
        <v>-</v>
      </c>
      <c r="E19" s="133" t="str">
        <f>IF(ISERR(Дошкольное!#REF!),"-",Дошкольное!#REF!)</f>
        <v>-</v>
      </c>
      <c r="F19" s="133">
        <f>IF(ISERR(Дошкольное!E39),"-",Дошкольное!E39)</f>
        <v>1.6057971014492756</v>
      </c>
    </row>
    <row r="20" spans="1:6">
      <c r="A20" s="13"/>
      <c r="B20" s="82" t="s">
        <v>1517</v>
      </c>
      <c r="C20" s="13" t="s">
        <v>9</v>
      </c>
      <c r="D20" s="133" t="str">
        <f>IF(ISERR(Дошкольное!#REF!),"-",Дошкольное!#REF!)</f>
        <v>-</v>
      </c>
      <c r="E20" s="133" t="str">
        <f>IF(ISERR(Дошкольное!#REF!),"-",Дошкольное!#REF!)</f>
        <v>-</v>
      </c>
      <c r="F20" s="133">
        <f>IF(ISERR(Дошкольное!E40),"-",Дошкольное!E40)</f>
        <v>1.6057971014492756</v>
      </c>
    </row>
    <row r="21" spans="1:6">
      <c r="A21" s="13"/>
      <c r="B21" s="82" t="s">
        <v>1518</v>
      </c>
      <c r="C21" s="13" t="s">
        <v>9</v>
      </c>
      <c r="D21" s="133" t="str">
        <f>IF(ISERR(Дошкольное!#REF!),"-",Дошкольное!#REF!)</f>
        <v>-</v>
      </c>
      <c r="E21" s="133" t="str">
        <f>IF(ISERR(Дошкольное!#REF!),"-",Дошкольное!#REF!)</f>
        <v>-</v>
      </c>
      <c r="F21" s="133" t="str">
        <f>IF(ISERR(Дошкольное!E41),"-",Дошкольное!E41)</f>
        <v>-</v>
      </c>
    </row>
    <row r="22" spans="1:6">
      <c r="A22" s="13"/>
      <c r="B22" s="82" t="s">
        <v>1516</v>
      </c>
      <c r="C22" s="13" t="s">
        <v>9</v>
      </c>
      <c r="D22" s="133" t="str">
        <f>IF(ISERR(Дошкольное!#REF!),"-",Дошкольное!#REF!)</f>
        <v>-</v>
      </c>
      <c r="E22" s="133" t="str">
        <f>IF(ISERR(Дошкольное!#REF!),"-",Дошкольное!#REF!)</f>
        <v>-</v>
      </c>
      <c r="F22" s="133" t="str">
        <f>IF(ISERR(Дошкольное!E42),"-",Дошкольное!E42)</f>
        <v>-</v>
      </c>
    </row>
    <row r="23" spans="1:6">
      <c r="A23" s="13"/>
      <c r="B23" s="82" t="s">
        <v>1517</v>
      </c>
      <c r="C23" s="13" t="s">
        <v>9</v>
      </c>
      <c r="D23" s="133" t="str">
        <f>IF(ISERR(Дошкольное!#REF!),"-",Дошкольное!#REF!)</f>
        <v>-</v>
      </c>
      <c r="E23" s="133" t="str">
        <f>IF(ISERR(Дошкольное!#REF!),"-",Дошкольное!#REF!)</f>
        <v>-</v>
      </c>
      <c r="F23" s="133" t="str">
        <f>IF(ISERR(Дошкольное!E43),"-",Дошкольное!E43)</f>
        <v>-</v>
      </c>
    </row>
    <row r="24" spans="1:6">
      <c r="A24" s="13"/>
      <c r="B24" s="82" t="s">
        <v>1518</v>
      </c>
      <c r="C24" s="13" t="s">
        <v>9</v>
      </c>
      <c r="D24" s="133" t="str">
        <f>IF(ISERR(Дошкольное!#REF!),"-",Дошкольное!#REF!)</f>
        <v>-</v>
      </c>
      <c r="E24" s="133" t="str">
        <f>IF(ISERR(Дошкольное!#REF!),"-",Дошкольное!#REF!)</f>
        <v>-</v>
      </c>
      <c r="F24" s="133" t="str">
        <f>IF(ISERR(Дошкольное!E44),"-",Дошкольное!E44)</f>
        <v>-</v>
      </c>
    </row>
    <row r="25" spans="1:6" ht="30">
      <c r="A25" s="10" t="s">
        <v>36</v>
      </c>
      <c r="B25" s="35" t="s">
        <v>35</v>
      </c>
      <c r="C25" s="8"/>
      <c r="D25" s="75"/>
      <c r="E25" s="75"/>
      <c r="F25" s="75"/>
    </row>
    <row r="26" spans="1:6" ht="30">
      <c r="A26" s="6" t="s">
        <v>39</v>
      </c>
      <c r="B26" s="36" t="s">
        <v>37</v>
      </c>
      <c r="C26" s="6"/>
      <c r="D26" s="83"/>
      <c r="E26" s="83"/>
      <c r="F26" s="83"/>
    </row>
    <row r="27" spans="1:6">
      <c r="A27" s="13"/>
      <c r="B27" s="82" t="s">
        <v>1515</v>
      </c>
      <c r="C27" s="13" t="s">
        <v>1132</v>
      </c>
      <c r="D27" s="133" t="str">
        <f>IF(ISERR(Дошкольное!#REF!),"-",Дошкольное!#REF!)</f>
        <v>-</v>
      </c>
      <c r="E27" s="133" t="str">
        <f>IF(ISERR(Дошкольное!#REF!),"-",Дошкольное!#REF!)</f>
        <v>-</v>
      </c>
      <c r="F27" s="133">
        <f>IF(ISERR(Дошкольное!E61),"-",Дошкольное!E61)</f>
        <v>10.492700729927007</v>
      </c>
    </row>
    <row r="28" spans="1:6">
      <c r="A28" s="6"/>
      <c r="B28" s="36" t="s">
        <v>1517</v>
      </c>
      <c r="C28" s="6" t="s">
        <v>1132</v>
      </c>
      <c r="D28" s="83" t="str">
        <f>IF(ISERR(Дошкольное!#REF!),"-",Дошкольное!#REF!)</f>
        <v>-</v>
      </c>
      <c r="E28" s="83" t="str">
        <f>IF(ISERR(Дошкольное!#REF!),"-",Дошкольное!#REF!)</f>
        <v>-</v>
      </c>
      <c r="F28" s="83">
        <f>IF(ISERR(Дошкольное!E62),"-",Дошкольное!E62)</f>
        <v>10.492700729927007</v>
      </c>
    </row>
    <row r="29" spans="1:6">
      <c r="A29" s="6"/>
      <c r="B29" s="36" t="s">
        <v>1518</v>
      </c>
      <c r="C29" s="6" t="s">
        <v>1132</v>
      </c>
      <c r="D29" s="83" t="str">
        <f>IF(ISERR(Дошкольное!#REF!),"-",Дошкольное!#REF!)</f>
        <v>-</v>
      </c>
      <c r="E29" s="83" t="str">
        <f>IF(ISERR(Дошкольное!#REF!),"-",Дошкольное!#REF!)</f>
        <v>-</v>
      </c>
      <c r="F29" s="83" t="str">
        <f>IF(ISERR(Дошкольное!E63),"-",Дошкольное!E63)</f>
        <v>-</v>
      </c>
    </row>
    <row r="30" spans="1:6">
      <c r="A30" s="13"/>
      <c r="B30" s="82" t="s">
        <v>1516</v>
      </c>
      <c r="C30" s="13" t="s">
        <v>1132</v>
      </c>
      <c r="D30" s="133" t="str">
        <f>IF(ISERR(Дошкольное!#REF!),"-",Дошкольное!#REF!)</f>
        <v>-</v>
      </c>
      <c r="E30" s="133" t="str">
        <f>IF(ISERR(Дошкольное!#REF!),"-",Дошкольное!#REF!)</f>
        <v>-</v>
      </c>
      <c r="F30" s="133" t="str">
        <f>IF(ISERR(Дошкольное!E64),"-",Дошкольное!E64)</f>
        <v>-</v>
      </c>
    </row>
    <row r="31" spans="1:6">
      <c r="A31" s="13"/>
      <c r="B31" s="82" t="s">
        <v>1517</v>
      </c>
      <c r="C31" s="13" t="s">
        <v>1132</v>
      </c>
      <c r="D31" s="133" t="str">
        <f>IF(ISERR(Дошкольное!#REF!),"-",Дошкольное!#REF!)</f>
        <v>-</v>
      </c>
      <c r="E31" s="133" t="str">
        <f>IF(ISERR(Дошкольное!#REF!),"-",Дошкольное!#REF!)</f>
        <v>-</v>
      </c>
      <c r="F31" s="133" t="str">
        <f>IF(ISERR(Дошкольное!E65),"-",Дошкольное!E65)</f>
        <v>-</v>
      </c>
    </row>
    <row r="32" spans="1:6">
      <c r="A32" s="13"/>
      <c r="B32" s="82" t="s">
        <v>1518</v>
      </c>
      <c r="C32" s="13" t="s">
        <v>1132</v>
      </c>
      <c r="D32" s="133" t="str">
        <f>IF(ISERR(Дошкольное!#REF!),"-",Дошкольное!#REF!)</f>
        <v>-</v>
      </c>
      <c r="E32" s="133" t="str">
        <f>IF(ISERR(Дошкольное!#REF!),"-",Дошкольное!#REF!)</f>
        <v>-</v>
      </c>
      <c r="F32" s="133" t="str">
        <f>IF(ISERR(Дошкольное!E66),"-",Дошкольное!E66)</f>
        <v>-</v>
      </c>
    </row>
    <row r="33" spans="1:6" ht="60">
      <c r="A33" s="91" t="s">
        <v>43</v>
      </c>
      <c r="B33" s="92" t="s">
        <v>42</v>
      </c>
      <c r="C33" s="91" t="s">
        <v>9</v>
      </c>
      <c r="D33" s="83" t="str">
        <f>IF(ISERR(Дошкольное!#REF!),"-",Дошкольное!#REF!)</f>
        <v>-</v>
      </c>
      <c r="E33" s="83" t="str">
        <f>IF(ISERR(Дошкольное!#REF!),"-",Дошкольное!#REF!)</f>
        <v>-</v>
      </c>
      <c r="F33" s="83">
        <f>IF(ISERR(Дошкольное!E81),"-",Дошкольное!E81)</f>
        <v>84.766862288594353</v>
      </c>
    </row>
    <row r="34" spans="1:6" ht="30">
      <c r="A34" s="10" t="s">
        <v>54</v>
      </c>
      <c r="B34" s="35" t="s">
        <v>53</v>
      </c>
      <c r="C34" s="6"/>
      <c r="D34" s="75"/>
      <c r="E34" s="75"/>
      <c r="F34" s="75"/>
    </row>
    <row r="35" spans="1:6" ht="30">
      <c r="A35" s="13" t="s">
        <v>56</v>
      </c>
      <c r="B35" s="82" t="s">
        <v>1678</v>
      </c>
      <c r="C35" s="13"/>
      <c r="D35" s="117"/>
      <c r="E35" s="117"/>
      <c r="F35" s="117"/>
    </row>
    <row r="36" spans="1:6" ht="30">
      <c r="A36" s="13"/>
      <c r="B36" s="82" t="s">
        <v>1515</v>
      </c>
      <c r="C36" s="13" t="s">
        <v>1323</v>
      </c>
      <c r="D36" s="117" t="str">
        <f>IF(ISERR(Дошкольное!#REF!),"-",Дошкольное!#REF!)</f>
        <v>-</v>
      </c>
      <c r="E36" s="117" t="str">
        <f>IF(ISERR(Дошкольное!#REF!),"-",Дошкольное!#REF!)</f>
        <v>-</v>
      </c>
      <c r="F36" s="117">
        <f>IF(ISERR(Дошкольное!E88),"-",Дошкольное!E88)</f>
        <v>10.571594202898551</v>
      </c>
    </row>
    <row r="37" spans="1:6" ht="30">
      <c r="A37" s="13"/>
      <c r="B37" s="82" t="s">
        <v>1517</v>
      </c>
      <c r="C37" s="13" t="s">
        <v>1323</v>
      </c>
      <c r="D37" s="117" t="str">
        <f>IF(ISERR(Дошкольное!#REF!),"-",Дошкольное!#REF!)</f>
        <v>-</v>
      </c>
      <c r="E37" s="117" t="str">
        <f>IF(ISERR(Дошкольное!#REF!),"-",Дошкольное!#REF!)</f>
        <v>-</v>
      </c>
      <c r="F37" s="117">
        <f>IF(ISERR(Дошкольное!E89),"-",Дошкольное!E89)</f>
        <v>10.571594202898551</v>
      </c>
    </row>
    <row r="38" spans="1:6" ht="30">
      <c r="A38" s="13"/>
      <c r="B38" s="82" t="s">
        <v>1518</v>
      </c>
      <c r="C38" s="13" t="s">
        <v>1323</v>
      </c>
      <c r="D38" s="117" t="str">
        <f>IF(ISERR(Дошкольное!#REF!),"-",Дошкольное!#REF!)</f>
        <v>-</v>
      </c>
      <c r="E38" s="117" t="str">
        <f>IF(ISERR(Дошкольное!#REF!),"-",Дошкольное!#REF!)</f>
        <v>-</v>
      </c>
      <c r="F38" s="117" t="str">
        <f>IF(ISERR(Дошкольное!E90),"-",Дошкольное!E90)</f>
        <v>-</v>
      </c>
    </row>
    <row r="39" spans="1:6" ht="30">
      <c r="A39" s="13"/>
      <c r="B39" s="82" t="s">
        <v>1516</v>
      </c>
      <c r="C39" s="13" t="s">
        <v>1323</v>
      </c>
      <c r="D39" s="117" t="str">
        <f>IF(ISERR(Дошкольное!#REF!),"-",Дошкольное!#REF!)</f>
        <v>-</v>
      </c>
      <c r="E39" s="117" t="str">
        <f>IF(ISERR(Дошкольное!#REF!),"-",Дошкольное!#REF!)</f>
        <v>-</v>
      </c>
      <c r="F39" s="117" t="str">
        <f>IF(ISERR(Дошкольное!E91),"-",Дошкольное!E91)</f>
        <v>-</v>
      </c>
    </row>
    <row r="40" spans="1:6" ht="30">
      <c r="A40" s="13"/>
      <c r="B40" s="82" t="s">
        <v>1517</v>
      </c>
      <c r="C40" s="13" t="s">
        <v>1323</v>
      </c>
      <c r="D40" s="117" t="str">
        <f>IF(ISERR(Дошкольное!#REF!),"-",Дошкольное!#REF!)</f>
        <v>-</v>
      </c>
      <c r="E40" s="117" t="str">
        <f>IF(ISERR(Дошкольное!#REF!),"-",Дошкольное!#REF!)</f>
        <v>-</v>
      </c>
      <c r="F40" s="117" t="str">
        <f>IF(ISERR(Дошкольное!E92),"-",Дошкольное!E92)</f>
        <v>-</v>
      </c>
    </row>
    <row r="41" spans="1:6" ht="30">
      <c r="A41" s="13"/>
      <c r="B41" s="82" t="s">
        <v>1518</v>
      </c>
      <c r="C41" s="13" t="s">
        <v>1323</v>
      </c>
      <c r="D41" s="117" t="str">
        <f>IF(ISERR(Дошкольное!#REF!),"-",Дошкольное!#REF!)</f>
        <v>-</v>
      </c>
      <c r="E41" s="117" t="str">
        <f>IF(ISERR(Дошкольное!#REF!),"-",Дошкольное!#REF!)</f>
        <v>-</v>
      </c>
      <c r="F41" s="117" t="str">
        <f>IF(ISERR(Дошкольное!E93),"-",Дошкольное!E93)</f>
        <v>-</v>
      </c>
    </row>
    <row r="42" spans="1:6" ht="45">
      <c r="A42" s="6" t="s">
        <v>62</v>
      </c>
      <c r="B42" s="36" t="s">
        <v>72</v>
      </c>
      <c r="C42" s="6"/>
      <c r="D42" s="75"/>
      <c r="E42" s="75"/>
      <c r="F42" s="75"/>
    </row>
    <row r="43" spans="1:6">
      <c r="A43" s="6"/>
      <c r="B43" s="36" t="s">
        <v>1521</v>
      </c>
      <c r="C43" s="6" t="s">
        <v>9</v>
      </c>
      <c r="D43" s="83" t="str">
        <f>IF(ISERR(Дошкольное!#REF!),"-",Дошкольное!#REF!)</f>
        <v>-</v>
      </c>
      <c r="E43" s="83" t="str">
        <f>IF(ISERR(Дошкольное!#REF!),"-",Дошкольное!#REF!)</f>
        <v>-</v>
      </c>
      <c r="F43" s="83">
        <f>IF(ISERR(Дошкольное!E115),"-",Дошкольное!E115)</f>
        <v>100</v>
      </c>
    </row>
    <row r="44" spans="1:6">
      <c r="A44" s="6"/>
      <c r="B44" s="36" t="s">
        <v>1517</v>
      </c>
      <c r="C44" s="6" t="s">
        <v>9</v>
      </c>
      <c r="D44" s="83" t="str">
        <f>IF(ISERR(Дошкольное!#REF!),"-",Дошкольное!#REF!)</f>
        <v>-</v>
      </c>
      <c r="E44" s="83" t="str">
        <f>IF(ISERR(Дошкольное!#REF!),"-",Дошкольное!#REF!)</f>
        <v>-</v>
      </c>
      <c r="F44" s="83">
        <f>IF(ISERR(Дошкольное!E116),"-",Дошкольное!E116)</f>
        <v>100</v>
      </c>
    </row>
    <row r="45" spans="1:6">
      <c r="A45" s="6"/>
      <c r="B45" s="36" t="s">
        <v>1518</v>
      </c>
      <c r="C45" s="6" t="s">
        <v>9</v>
      </c>
      <c r="D45" s="83" t="str">
        <f>IF(ISERR(Дошкольное!#REF!),"-",Дошкольное!#REF!)</f>
        <v>-</v>
      </c>
      <c r="E45" s="83" t="str">
        <f>IF(ISERR(Дошкольное!#REF!),"-",Дошкольное!#REF!)</f>
        <v>-</v>
      </c>
      <c r="F45" s="83" t="str">
        <f>IF(ISERR(Дошкольное!E117),"-",Дошкольное!E117)</f>
        <v>-</v>
      </c>
    </row>
    <row r="46" spans="1:6">
      <c r="A46" s="6"/>
      <c r="B46" s="36" t="s">
        <v>1522</v>
      </c>
      <c r="C46" s="6" t="s">
        <v>9</v>
      </c>
      <c r="D46" s="83" t="str">
        <f>IF(ISERR(Дошкольное!#REF!),"-",Дошкольное!#REF!)</f>
        <v>-</v>
      </c>
      <c r="E46" s="83" t="str">
        <f>IF(ISERR(Дошкольное!#REF!),"-",Дошкольное!#REF!)</f>
        <v>-</v>
      </c>
      <c r="F46" s="83">
        <f>IF(ISERR(Дошкольное!E118),"-",Дошкольное!E118)</f>
        <v>100</v>
      </c>
    </row>
    <row r="47" spans="1:6">
      <c r="A47" s="6"/>
      <c r="B47" s="36" t="s">
        <v>1517</v>
      </c>
      <c r="C47" s="6" t="s">
        <v>9</v>
      </c>
      <c r="D47" s="83" t="str">
        <f>IF(ISERR(Дошкольное!#REF!),"-",Дошкольное!#REF!)</f>
        <v>-</v>
      </c>
      <c r="E47" s="83" t="str">
        <f>IF(ISERR(Дошкольное!#REF!),"-",Дошкольное!#REF!)</f>
        <v>-</v>
      </c>
      <c r="F47" s="83">
        <f>IF(ISERR(Дошкольное!E119),"-",Дошкольное!E119)</f>
        <v>100</v>
      </c>
    </row>
    <row r="48" spans="1:6">
      <c r="A48" s="6"/>
      <c r="B48" s="36" t="s">
        <v>1518</v>
      </c>
      <c r="C48" s="6" t="s">
        <v>9</v>
      </c>
      <c r="D48" s="83" t="str">
        <f>IF(ISERR(Дошкольное!#REF!),"-",Дошкольное!#REF!)</f>
        <v>-</v>
      </c>
      <c r="E48" s="83" t="str">
        <f>IF(ISERR(Дошкольное!#REF!),"-",Дошкольное!#REF!)</f>
        <v>-</v>
      </c>
      <c r="F48" s="83" t="str">
        <f>IF(ISERR(Дошкольное!E120),"-",Дошкольное!E120)</f>
        <v>-</v>
      </c>
    </row>
    <row r="49" spans="1:6">
      <c r="A49" s="6"/>
      <c r="B49" s="36" t="s">
        <v>1523</v>
      </c>
      <c r="C49" s="6" t="s">
        <v>9</v>
      </c>
      <c r="D49" s="83" t="str">
        <f>IF(ISERR(Дошкольное!#REF!),"-",Дошкольное!#REF!)</f>
        <v>-</v>
      </c>
      <c r="E49" s="83" t="str">
        <f>IF(ISERR(Дошкольное!#REF!),"-",Дошкольное!#REF!)</f>
        <v>-</v>
      </c>
      <c r="F49" s="83">
        <f>IF(ISERR(Дошкольное!E121),"-",Дошкольное!E121)</f>
        <v>100</v>
      </c>
    </row>
    <row r="50" spans="1:6">
      <c r="A50" s="6"/>
      <c r="B50" s="36" t="s">
        <v>1517</v>
      </c>
      <c r="C50" s="6" t="s">
        <v>9</v>
      </c>
      <c r="D50" s="83" t="str">
        <f>IF(ISERR(Дошкольное!#REF!),"-",Дошкольное!#REF!)</f>
        <v>-</v>
      </c>
      <c r="E50" s="83" t="str">
        <f>IF(ISERR(Дошкольное!#REF!),"-",Дошкольное!#REF!)</f>
        <v>-</v>
      </c>
      <c r="F50" s="83">
        <f>IF(ISERR(Дошкольное!E122),"-",Дошкольное!E122)</f>
        <v>100</v>
      </c>
    </row>
    <row r="51" spans="1:6">
      <c r="A51" s="6"/>
      <c r="B51" s="36" t="s">
        <v>1518</v>
      </c>
      <c r="C51" s="6" t="s">
        <v>9</v>
      </c>
      <c r="D51" s="83" t="str">
        <f>IF(ISERR(Дошкольное!#REF!),"-",Дошкольное!#REF!)</f>
        <v>-</v>
      </c>
      <c r="E51" s="83" t="str">
        <f>IF(ISERR(Дошкольное!#REF!),"-",Дошкольное!#REF!)</f>
        <v>-</v>
      </c>
      <c r="F51" s="83" t="str">
        <f>IF(ISERR(Дошкольное!E123),"-",Дошкольное!E123)</f>
        <v>-</v>
      </c>
    </row>
    <row r="52" spans="1:6" ht="30">
      <c r="A52" s="13" t="s">
        <v>77</v>
      </c>
      <c r="B52" s="82" t="s">
        <v>76</v>
      </c>
      <c r="C52" s="13" t="s">
        <v>9</v>
      </c>
      <c r="D52" s="133" t="str">
        <f>IF(ISERR(Дошкольное!#REF!),"-",Дошкольное!#REF!)</f>
        <v>-</v>
      </c>
      <c r="E52" s="133" t="str">
        <f>IF(ISERR(Дошкольное!#REF!),"-",Дошкольное!#REF!)</f>
        <v>-</v>
      </c>
      <c r="F52" s="133">
        <f>IF(ISERR(Дошкольное!E136),"-",Дошкольное!E136)</f>
        <v>96.078431372549019</v>
      </c>
    </row>
    <row r="53" spans="1:6" ht="30">
      <c r="A53" s="13" t="s">
        <v>81</v>
      </c>
      <c r="B53" s="82" t="s">
        <v>80</v>
      </c>
      <c r="C53" s="13" t="s">
        <v>9</v>
      </c>
      <c r="D53" s="133" t="str">
        <f>IF(ISERR(Дошкольное!#REF!),"-",Дошкольное!#REF!)</f>
        <v>-</v>
      </c>
      <c r="E53" s="133" t="str">
        <f>IF(ISERR(Дошкольное!#REF!),"-",Дошкольное!#REF!)</f>
        <v>-</v>
      </c>
      <c r="F53" s="133">
        <f>IF(ISERR(Дошкольное!E139),"-",Дошкольное!E139)</f>
        <v>58.82352941176471</v>
      </c>
    </row>
    <row r="54" spans="1:6" ht="30">
      <c r="A54" s="13" t="s">
        <v>86</v>
      </c>
      <c r="B54" s="82" t="s">
        <v>85</v>
      </c>
      <c r="C54" s="13" t="s">
        <v>1324</v>
      </c>
      <c r="D54" s="133"/>
      <c r="E54" s="133"/>
      <c r="F54" s="133"/>
    </row>
    <row r="55" spans="1:6">
      <c r="A55" s="13"/>
      <c r="B55" s="82" t="s">
        <v>1515</v>
      </c>
      <c r="C55" s="13" t="s">
        <v>1324</v>
      </c>
      <c r="D55" s="133" t="str">
        <f>IF(ISERR(Дошкольное!#REF!),"-",Дошкольное!#REF!)</f>
        <v>-</v>
      </c>
      <c r="E55" s="133" t="str">
        <f>IF(ISERR(Дошкольное!#REF!),"-",Дошкольное!#REF!)</f>
        <v>-</v>
      </c>
      <c r="F55" s="133">
        <f>IF(ISERR(Дошкольное!E143),"-",Дошкольное!E143)</f>
        <v>2.1477318346045764</v>
      </c>
    </row>
    <row r="56" spans="1:6">
      <c r="A56" s="13"/>
      <c r="B56" s="82" t="s">
        <v>1517</v>
      </c>
      <c r="C56" s="13" t="s">
        <v>1324</v>
      </c>
      <c r="D56" s="133" t="str">
        <f>IF(ISERR(Дошкольное!#REF!),"-",Дошкольное!#REF!)</f>
        <v>-</v>
      </c>
      <c r="E56" s="133" t="str">
        <f>IF(ISERR(Дошкольное!#REF!),"-",Дошкольное!#REF!)</f>
        <v>-</v>
      </c>
      <c r="F56" s="133">
        <f>IF(ISERR(Дошкольное!E144),"-",Дошкольное!E144)</f>
        <v>2.1477318346045764</v>
      </c>
    </row>
    <row r="57" spans="1:6">
      <c r="A57" s="13"/>
      <c r="B57" s="82" t="s">
        <v>1518</v>
      </c>
      <c r="C57" s="13" t="s">
        <v>1324</v>
      </c>
      <c r="D57" s="133" t="str">
        <f>IF(ISERR(Дошкольное!#REF!),"-",Дошкольное!#REF!)</f>
        <v>-</v>
      </c>
      <c r="E57" s="133" t="str">
        <f>IF(ISERR(Дошкольное!#REF!),"-",Дошкольное!#REF!)</f>
        <v>-</v>
      </c>
      <c r="F57" s="133" t="str">
        <f>IF(ISERR(Дошкольное!E145),"-",Дошкольное!E145)</f>
        <v>-</v>
      </c>
    </row>
    <row r="58" spans="1:6">
      <c r="A58" s="13"/>
      <c r="B58" s="82" t="s">
        <v>1516</v>
      </c>
      <c r="C58" s="13" t="s">
        <v>1324</v>
      </c>
      <c r="D58" s="133" t="str">
        <f>IF(ISERR(Дошкольное!#REF!),"-",Дошкольное!#REF!)</f>
        <v>-</v>
      </c>
      <c r="E58" s="133" t="str">
        <f>IF(ISERR(Дошкольное!#REF!),"-",Дошкольное!#REF!)</f>
        <v>-</v>
      </c>
      <c r="F58" s="133" t="str">
        <f>IF(ISERR(Дошкольное!E146),"-",Дошкольное!E146)</f>
        <v>-</v>
      </c>
    </row>
    <row r="59" spans="1:6">
      <c r="A59" s="13"/>
      <c r="B59" s="82" t="s">
        <v>1517</v>
      </c>
      <c r="C59" s="13" t="s">
        <v>1324</v>
      </c>
      <c r="D59" s="133" t="str">
        <f>IF(ISERR(Дошкольное!#REF!),"-",Дошкольное!#REF!)</f>
        <v>-</v>
      </c>
      <c r="E59" s="133" t="str">
        <f>IF(ISERR(Дошкольное!#REF!),"-",Дошкольное!#REF!)</f>
        <v>-</v>
      </c>
      <c r="F59" s="133" t="str">
        <f>IF(ISERR(Дошкольное!E147),"-",Дошкольное!E147)</f>
        <v>-</v>
      </c>
    </row>
    <row r="60" spans="1:6">
      <c r="A60" s="13"/>
      <c r="B60" s="82" t="s">
        <v>1518</v>
      </c>
      <c r="C60" s="13" t="s">
        <v>1324</v>
      </c>
      <c r="D60" s="133" t="str">
        <f>IF(ISERR(Дошкольное!#REF!),"-",Дошкольное!#REF!)</f>
        <v>-</v>
      </c>
      <c r="E60" s="133" t="str">
        <f>IF(ISERR(Дошкольное!#REF!),"-",Дошкольное!#REF!)</f>
        <v>-</v>
      </c>
      <c r="F60" s="133" t="str">
        <f>IF(ISERR(Дошкольное!E148),"-",Дошкольное!E148)</f>
        <v>-</v>
      </c>
    </row>
    <row r="61" spans="1:6" ht="30">
      <c r="A61" s="125" t="s">
        <v>92</v>
      </c>
      <c r="B61" s="126" t="s">
        <v>91</v>
      </c>
      <c r="C61" s="111"/>
      <c r="D61" s="117"/>
      <c r="E61" s="117"/>
      <c r="F61" s="117"/>
    </row>
    <row r="62" spans="1:6" ht="45">
      <c r="A62" s="13" t="s">
        <v>94</v>
      </c>
      <c r="B62" s="82" t="s">
        <v>1677</v>
      </c>
      <c r="C62" s="13" t="s">
        <v>9</v>
      </c>
      <c r="D62" s="155" t="str">
        <f>IF(ISERR(Дошкольное!#REF!),"-",Дошкольное!#REF!)</f>
        <v>-</v>
      </c>
      <c r="E62" s="155" t="str">
        <f>IF(ISERR(Дошкольное!#REF!),"-",Дошкольное!#REF!)</f>
        <v>-</v>
      </c>
      <c r="F62" s="155">
        <f>IF(ISERR(Дошкольное!E164),"-",Дошкольное!E164)</f>
        <v>4.017391304347826</v>
      </c>
    </row>
    <row r="63" spans="1:6">
      <c r="A63" s="13"/>
      <c r="B63" s="82" t="s">
        <v>1517</v>
      </c>
      <c r="C63" s="13"/>
      <c r="D63" s="155" t="str">
        <f>IF(ISERR(Дошкольное!#REF!),"-",Дошкольное!#REF!)</f>
        <v>-</v>
      </c>
      <c r="E63" s="155" t="str">
        <f>IF(ISERR(Дошкольное!#REF!),"-",Дошкольное!#REF!)</f>
        <v>-</v>
      </c>
      <c r="F63" s="155">
        <f>IF(ISERR(Дошкольное!E165),"-",Дошкольное!E165)</f>
        <v>4.017391304347826</v>
      </c>
    </row>
    <row r="64" spans="1:6">
      <c r="A64" s="13"/>
      <c r="B64" s="82" t="s">
        <v>1518</v>
      </c>
      <c r="C64" s="13"/>
      <c r="D64" s="155" t="str">
        <f>IF(ISERR(Дошкольное!#REF!),"-",Дошкольное!#REF!)</f>
        <v>-</v>
      </c>
      <c r="E64" s="155" t="str">
        <f>IF(ISERR(Дошкольное!#REF!),"-",Дошкольное!#REF!)</f>
        <v>-</v>
      </c>
      <c r="F64" s="155" t="str">
        <f>IF(ISERR(Дошкольное!E166),"-",Дошкольное!E166)</f>
        <v>-</v>
      </c>
    </row>
    <row r="65" spans="1:6" ht="30">
      <c r="A65" s="6" t="s">
        <v>100</v>
      </c>
      <c r="B65" s="36" t="s">
        <v>99</v>
      </c>
      <c r="C65" s="6" t="s">
        <v>9</v>
      </c>
      <c r="D65" s="83" t="str">
        <f>IF(ISERR(Дошкольное!#REF!),"-",Дошкольное!#REF!)</f>
        <v>-</v>
      </c>
      <c r="E65" s="83" t="str">
        <f>IF(ISERR(Дошкольное!#REF!),"-",Дошкольное!#REF!)</f>
        <v>-</v>
      </c>
      <c r="F65" s="83">
        <f>IF(ISERR(Дошкольное!E173),"-",Дошкольное!E173)</f>
        <v>0.99130434782608701</v>
      </c>
    </row>
    <row r="66" spans="1:6">
      <c r="A66" s="6"/>
      <c r="B66" s="36" t="s">
        <v>1517</v>
      </c>
      <c r="C66" s="6"/>
      <c r="D66" s="83" t="str">
        <f>IF(ISERR(Дошкольное!#REF!),"-",Дошкольное!#REF!)</f>
        <v>-</v>
      </c>
      <c r="E66" s="83" t="str">
        <f>IF(ISERR(Дошкольное!#REF!),"-",Дошкольное!#REF!)</f>
        <v>-</v>
      </c>
      <c r="F66" s="83">
        <f>IF(ISERR(Дошкольное!E174),"-",Дошкольное!E174)</f>
        <v>0.99130434782608701</v>
      </c>
    </row>
    <row r="67" spans="1:6">
      <c r="A67" s="6"/>
      <c r="B67" s="36" t="s">
        <v>1518</v>
      </c>
      <c r="C67" s="6"/>
      <c r="D67" s="83" t="str">
        <f>IF(ISERR(Дошкольное!#REF!),"-",Дошкольное!#REF!)</f>
        <v>-</v>
      </c>
      <c r="E67" s="83" t="str">
        <f>IF(ISERR(Дошкольное!#REF!),"-",Дошкольное!#REF!)</f>
        <v>-</v>
      </c>
      <c r="F67" s="83" t="str">
        <f>IF(ISERR(Дошкольное!E175),"-",Дошкольное!E175)</f>
        <v>-</v>
      </c>
    </row>
    <row r="68" spans="1:6" ht="60">
      <c r="A68" s="13" t="s">
        <v>1620</v>
      </c>
      <c r="B68" s="82" t="s">
        <v>1621</v>
      </c>
      <c r="C68" s="13"/>
      <c r="D68" s="133"/>
      <c r="E68" s="133"/>
      <c r="F68" s="133"/>
    </row>
    <row r="69" spans="1:6" ht="30">
      <c r="A69" s="13"/>
      <c r="B69" s="82" t="s">
        <v>1622</v>
      </c>
      <c r="C69" s="13" t="s">
        <v>9</v>
      </c>
      <c r="D69" s="133"/>
      <c r="E69" s="133"/>
      <c r="F69" s="133"/>
    </row>
    <row r="70" spans="1:6">
      <c r="A70" s="13"/>
      <c r="B70" s="82" t="s">
        <v>1623</v>
      </c>
      <c r="C70" s="13" t="s">
        <v>9</v>
      </c>
      <c r="D70" s="133"/>
      <c r="E70" s="133"/>
      <c r="F70" s="133"/>
    </row>
    <row r="71" spans="1:6">
      <c r="A71" s="13"/>
      <c r="B71" s="82" t="s">
        <v>1624</v>
      </c>
      <c r="C71" s="13" t="s">
        <v>9</v>
      </c>
      <c r="D71" s="133"/>
      <c r="E71" s="133"/>
      <c r="F71" s="133"/>
    </row>
    <row r="72" spans="1:6">
      <c r="A72" s="13"/>
      <c r="B72" s="82" t="s">
        <v>1625</v>
      </c>
      <c r="C72" s="13" t="s">
        <v>9</v>
      </c>
      <c r="D72" s="133"/>
      <c r="E72" s="133"/>
      <c r="F72" s="133"/>
    </row>
    <row r="73" spans="1:6">
      <c r="A73" s="13"/>
      <c r="B73" s="82" t="s">
        <v>1626</v>
      </c>
      <c r="C73" s="13" t="s">
        <v>9</v>
      </c>
      <c r="D73" s="133"/>
      <c r="E73" s="133"/>
      <c r="F73" s="133"/>
    </row>
    <row r="74" spans="1:6">
      <c r="A74" s="13"/>
      <c r="B74" s="82" t="s">
        <v>1627</v>
      </c>
      <c r="C74" s="13" t="s">
        <v>9</v>
      </c>
      <c r="D74" s="133"/>
      <c r="E74" s="133"/>
      <c r="F74" s="133"/>
    </row>
    <row r="75" spans="1:6">
      <c r="A75" s="13"/>
      <c r="B75" s="82" t="s">
        <v>1628</v>
      </c>
      <c r="C75" s="13" t="s">
        <v>9</v>
      </c>
      <c r="D75" s="133"/>
      <c r="E75" s="133"/>
      <c r="F75" s="133"/>
    </row>
    <row r="76" spans="1:6">
      <c r="A76" s="13"/>
      <c r="B76" s="82" t="s">
        <v>1629</v>
      </c>
      <c r="C76" s="13" t="s">
        <v>9</v>
      </c>
      <c r="D76" s="133"/>
      <c r="E76" s="133"/>
      <c r="F76" s="133"/>
    </row>
    <row r="77" spans="1:6">
      <c r="A77" s="13"/>
      <c r="B77" s="82" t="s">
        <v>1630</v>
      </c>
      <c r="C77" s="13" t="s">
        <v>9</v>
      </c>
      <c r="D77" s="133"/>
      <c r="E77" s="133"/>
      <c r="F77" s="133"/>
    </row>
    <row r="78" spans="1:6">
      <c r="A78" s="13"/>
      <c r="B78" s="82" t="s">
        <v>1631</v>
      </c>
      <c r="C78" s="13" t="s">
        <v>9</v>
      </c>
      <c r="D78" s="133"/>
      <c r="E78" s="133"/>
      <c r="F78" s="133"/>
    </row>
    <row r="79" spans="1:6" ht="30">
      <c r="A79" s="13"/>
      <c r="B79" s="82" t="s">
        <v>1632</v>
      </c>
      <c r="C79" s="13" t="s">
        <v>9</v>
      </c>
      <c r="D79" s="133"/>
      <c r="E79" s="133"/>
      <c r="F79" s="133"/>
    </row>
    <row r="80" spans="1:6">
      <c r="A80" s="13"/>
      <c r="B80" s="82" t="s">
        <v>1633</v>
      </c>
      <c r="C80" s="13" t="s">
        <v>9</v>
      </c>
      <c r="D80" s="133"/>
      <c r="E80" s="133"/>
      <c r="F80" s="133"/>
    </row>
    <row r="81" spans="1:6">
      <c r="A81" s="13"/>
      <c r="B81" s="82" t="s">
        <v>1634</v>
      </c>
      <c r="C81" s="13" t="s">
        <v>9</v>
      </c>
      <c r="D81" s="133"/>
      <c r="E81" s="133"/>
      <c r="F81" s="133"/>
    </row>
    <row r="82" spans="1:6" ht="30">
      <c r="A82" s="13"/>
      <c r="B82" s="82" t="s">
        <v>1635</v>
      </c>
      <c r="C82" s="13" t="s">
        <v>9</v>
      </c>
      <c r="D82" s="133"/>
      <c r="E82" s="133"/>
      <c r="F82" s="133"/>
    </row>
    <row r="83" spans="1:6">
      <c r="A83" s="13"/>
      <c r="B83" s="82" t="s">
        <v>1636</v>
      </c>
      <c r="C83" s="13" t="s">
        <v>9</v>
      </c>
      <c r="D83" s="133"/>
      <c r="E83" s="133"/>
      <c r="F83" s="133"/>
    </row>
    <row r="84" spans="1:6" ht="45">
      <c r="A84" s="13" t="s">
        <v>1637</v>
      </c>
      <c r="B84" s="82" t="s">
        <v>1638</v>
      </c>
      <c r="C84" s="13"/>
      <c r="D84" s="133"/>
      <c r="E84" s="133"/>
      <c r="F84" s="133"/>
    </row>
    <row r="85" spans="1:6" ht="30">
      <c r="A85" s="13"/>
      <c r="B85" s="82" t="s">
        <v>1622</v>
      </c>
      <c r="C85" s="13" t="s">
        <v>9</v>
      </c>
      <c r="D85" s="133"/>
      <c r="E85" s="133"/>
      <c r="F85" s="133"/>
    </row>
    <row r="86" spans="1:6">
      <c r="A86" s="13"/>
      <c r="B86" s="82" t="s">
        <v>1623</v>
      </c>
      <c r="C86" s="13" t="s">
        <v>9</v>
      </c>
      <c r="D86" s="133"/>
      <c r="E86" s="133"/>
      <c r="F86" s="133"/>
    </row>
    <row r="87" spans="1:6">
      <c r="A87" s="13"/>
      <c r="B87" s="82" t="s">
        <v>1624</v>
      </c>
      <c r="C87" s="13" t="s">
        <v>9</v>
      </c>
      <c r="D87" s="133"/>
      <c r="E87" s="133"/>
      <c r="F87" s="133"/>
    </row>
    <row r="88" spans="1:6">
      <c r="A88" s="13"/>
      <c r="B88" s="82" t="s">
        <v>1625</v>
      </c>
      <c r="C88" s="13" t="s">
        <v>9</v>
      </c>
      <c r="D88" s="133"/>
      <c r="E88" s="133"/>
      <c r="F88" s="133"/>
    </row>
    <row r="89" spans="1:6">
      <c r="A89" s="13"/>
      <c r="B89" s="82" t="s">
        <v>1626</v>
      </c>
      <c r="C89" s="13" t="s">
        <v>9</v>
      </c>
      <c r="D89" s="133"/>
      <c r="E89" s="133"/>
      <c r="F89" s="133"/>
    </row>
    <row r="90" spans="1:6">
      <c r="A90" s="13"/>
      <c r="B90" s="82" t="s">
        <v>1627</v>
      </c>
      <c r="C90" s="13" t="s">
        <v>9</v>
      </c>
      <c r="D90" s="133"/>
      <c r="E90" s="133"/>
      <c r="F90" s="133"/>
    </row>
    <row r="91" spans="1:6">
      <c r="A91" s="13"/>
      <c r="B91" s="82" t="s">
        <v>1628</v>
      </c>
      <c r="C91" s="13" t="s">
        <v>9</v>
      </c>
      <c r="D91" s="133"/>
      <c r="E91" s="133"/>
      <c r="F91" s="133"/>
    </row>
    <row r="92" spans="1:6">
      <c r="A92" s="13"/>
      <c r="B92" s="82" t="s">
        <v>1629</v>
      </c>
      <c r="C92" s="13" t="s">
        <v>9</v>
      </c>
      <c r="D92" s="133"/>
      <c r="E92" s="133"/>
      <c r="F92" s="133"/>
    </row>
    <row r="93" spans="1:6">
      <c r="A93" s="13"/>
      <c r="B93" s="82" t="s">
        <v>1630</v>
      </c>
      <c r="C93" s="13" t="s">
        <v>9</v>
      </c>
      <c r="D93" s="133"/>
      <c r="E93" s="133"/>
      <c r="F93" s="133"/>
    </row>
    <row r="94" spans="1:6">
      <c r="A94" s="13"/>
      <c r="B94" s="82" t="s">
        <v>1631</v>
      </c>
      <c r="C94" s="13" t="s">
        <v>9</v>
      </c>
      <c r="D94" s="133"/>
      <c r="E94" s="133"/>
      <c r="F94" s="133"/>
    </row>
    <row r="95" spans="1:6" ht="30">
      <c r="A95" s="13"/>
      <c r="B95" s="82" t="s">
        <v>1632</v>
      </c>
      <c r="C95" s="13" t="s">
        <v>9</v>
      </c>
      <c r="D95" s="133"/>
      <c r="E95" s="133"/>
      <c r="F95" s="133"/>
    </row>
    <row r="96" spans="1:6">
      <c r="A96" s="13"/>
      <c r="B96" s="82" t="s">
        <v>1633</v>
      </c>
      <c r="C96" s="13" t="s">
        <v>9</v>
      </c>
      <c r="D96" s="133"/>
      <c r="E96" s="133"/>
      <c r="F96" s="133"/>
    </row>
    <row r="97" spans="1:6">
      <c r="A97" s="13"/>
      <c r="B97" s="82" t="s">
        <v>1634</v>
      </c>
      <c r="C97" s="13" t="s">
        <v>9</v>
      </c>
      <c r="D97" s="133"/>
      <c r="E97" s="133"/>
      <c r="F97" s="133"/>
    </row>
    <row r="98" spans="1:6" ht="30">
      <c r="A98" s="13"/>
      <c r="B98" s="82" t="s">
        <v>1635</v>
      </c>
      <c r="C98" s="13" t="s">
        <v>9</v>
      </c>
      <c r="D98" s="133"/>
      <c r="E98" s="133"/>
      <c r="F98" s="133"/>
    </row>
    <row r="99" spans="1:6">
      <c r="A99" s="13"/>
      <c r="B99" s="82" t="s">
        <v>1636</v>
      </c>
      <c r="C99" s="13" t="s">
        <v>9</v>
      </c>
      <c r="D99" s="133"/>
      <c r="E99" s="133"/>
      <c r="F99" s="133"/>
    </row>
    <row r="100" spans="1:6" ht="45">
      <c r="A100" s="13" t="s">
        <v>1639</v>
      </c>
      <c r="B100" s="82" t="s">
        <v>1640</v>
      </c>
      <c r="C100" s="13" t="s">
        <v>9</v>
      </c>
      <c r="D100" s="133"/>
      <c r="E100" s="133"/>
      <c r="F100" s="133"/>
    </row>
    <row r="101" spans="1:6" ht="30">
      <c r="A101" s="125" t="s">
        <v>105</v>
      </c>
      <c r="B101" s="126" t="s">
        <v>104</v>
      </c>
      <c r="C101" s="111"/>
      <c r="D101" s="117"/>
      <c r="E101" s="117"/>
      <c r="F101" s="117"/>
    </row>
    <row r="102" spans="1:6" ht="30">
      <c r="A102" s="13" t="s">
        <v>107</v>
      </c>
      <c r="B102" s="82" t="s">
        <v>1675</v>
      </c>
      <c r="C102" s="13" t="s">
        <v>1325</v>
      </c>
      <c r="D102" s="83" t="str">
        <f>IF(ISERR(Дошкольное!#REF!),"-",Дошкольное!#REF!)</f>
        <v>-</v>
      </c>
      <c r="E102" s="83" t="str">
        <f>IF(ISERR(Дошкольное!#REF!),"-",Дошкольное!#REF!)</f>
        <v>-</v>
      </c>
      <c r="F102" s="83">
        <f>IF(ISERR(Дошкольное!E216),"-",Дошкольное!E216)</f>
        <v>14.000779469960428</v>
      </c>
    </row>
    <row r="103" spans="1:6">
      <c r="A103" s="13"/>
      <c r="B103" s="36" t="s">
        <v>1517</v>
      </c>
      <c r="C103" s="13" t="s">
        <v>1325</v>
      </c>
      <c r="D103" s="83" t="str">
        <f>IF(ISERR(Дошкольное!#REF!),"-",Дошкольное!#REF!)</f>
        <v>-</v>
      </c>
      <c r="E103" s="83" t="str">
        <f>IF(ISERR(Дошкольное!#REF!),"-",Дошкольное!#REF!)</f>
        <v>-</v>
      </c>
      <c r="F103" s="83">
        <f>IF(ISERR(Дошкольное!E217),"-",Дошкольное!E217)</f>
        <v>14.000779469960428</v>
      </c>
    </row>
    <row r="104" spans="1:6">
      <c r="A104" s="13"/>
      <c r="B104" s="36" t="s">
        <v>1518</v>
      </c>
      <c r="C104" s="13" t="s">
        <v>1325</v>
      </c>
      <c r="D104" s="83" t="str">
        <f>IF(ISERR(Дошкольное!#REF!),"-",Дошкольное!#REF!)</f>
        <v>-</v>
      </c>
      <c r="E104" s="83" t="str">
        <f>IF(ISERR(Дошкольное!#REF!),"-",Дошкольное!#REF!)</f>
        <v>-</v>
      </c>
      <c r="F104" s="83" t="str">
        <f>IF(ISERR(Дошкольное!E218),"-",Дошкольное!E218)</f>
        <v>-</v>
      </c>
    </row>
    <row r="105" spans="1:6" ht="45">
      <c r="A105" s="135" t="s">
        <v>114</v>
      </c>
      <c r="B105" s="136" t="s">
        <v>113</v>
      </c>
      <c r="C105" s="137"/>
      <c r="D105" s="121"/>
      <c r="E105" s="121"/>
      <c r="F105" s="121"/>
    </row>
    <row r="106" spans="1:6">
      <c r="A106" s="119" t="s">
        <v>116</v>
      </c>
      <c r="B106" s="120" t="s">
        <v>115</v>
      </c>
      <c r="C106" s="119" t="s">
        <v>9</v>
      </c>
      <c r="D106" s="138"/>
      <c r="E106" s="138"/>
      <c r="F106" s="138"/>
    </row>
    <row r="107" spans="1:6">
      <c r="A107" s="13"/>
      <c r="B107" s="82" t="s">
        <v>1515</v>
      </c>
      <c r="C107" s="13" t="s">
        <v>9</v>
      </c>
      <c r="D107" s="133" t="str">
        <f>IF(ISERR(Дошкольное!#REF!),"-",Дошкольное!#REF!)</f>
        <v>-</v>
      </c>
      <c r="E107" s="133" t="str">
        <f>IF(ISERR(Дошкольное!#REF!),"-",Дошкольное!#REF!)</f>
        <v>-</v>
      </c>
      <c r="F107" s="133">
        <f>IF(ISERR(Дошкольное!E227),"-",Дошкольное!E227)</f>
        <v>92.72727272727272</v>
      </c>
    </row>
    <row r="108" spans="1:6">
      <c r="A108" s="13"/>
      <c r="B108" s="82" t="s">
        <v>1516</v>
      </c>
      <c r="C108" s="13" t="s">
        <v>9</v>
      </c>
      <c r="D108" s="133" t="str">
        <f>IF(ISERR(Дошкольное!#REF!),"-",Дошкольное!#REF!)</f>
        <v>-</v>
      </c>
      <c r="E108" s="133" t="str">
        <f>IF(ISERR(Дошкольное!#REF!),"-",Дошкольное!#REF!)</f>
        <v>-</v>
      </c>
      <c r="F108" s="133" t="str">
        <f>IF(ISERR(Дошкольное!E228),"-",Дошкольное!E228)</f>
        <v>-</v>
      </c>
    </row>
    <row r="109" spans="1:6" ht="30">
      <c r="A109" s="125" t="s">
        <v>123</v>
      </c>
      <c r="B109" s="126" t="s">
        <v>122</v>
      </c>
      <c r="C109" s="111"/>
      <c r="D109" s="117"/>
      <c r="E109" s="117"/>
      <c r="F109" s="117"/>
    </row>
    <row r="110" spans="1:6" ht="30">
      <c r="A110" s="13" t="s">
        <v>125</v>
      </c>
      <c r="B110" s="82" t="s">
        <v>1676</v>
      </c>
      <c r="C110" s="13" t="s">
        <v>1326</v>
      </c>
      <c r="D110" s="117"/>
      <c r="E110" s="117"/>
      <c r="F110" s="117"/>
    </row>
    <row r="111" spans="1:6">
      <c r="A111" s="13"/>
      <c r="B111" s="82" t="s">
        <v>1515</v>
      </c>
      <c r="C111" s="13" t="s">
        <v>9</v>
      </c>
      <c r="D111" s="117" t="str">
        <f>IF(ISERR(Дошкольное!#REF!),"-",Дошкольное!#REF!)</f>
        <v>-</v>
      </c>
      <c r="E111" s="117" t="str">
        <f>IF(ISERR(Дошкольное!#REF!),"-",Дошкольное!#REF!)</f>
        <v>-</v>
      </c>
      <c r="F111" s="117">
        <f>IF(ISERR(Дошкольное!E237),"-",Дошкольное!E237)</f>
        <v>211.0817843866171</v>
      </c>
    </row>
    <row r="112" spans="1:6">
      <c r="A112" s="13"/>
      <c r="B112" s="82" t="s">
        <v>1516</v>
      </c>
      <c r="C112" s="13" t="s">
        <v>9</v>
      </c>
      <c r="D112" s="117" t="str">
        <f>IF(ISERR(Дошкольное!#REF!),"-",Дошкольное!#REF!)</f>
        <v>-</v>
      </c>
      <c r="E112" s="117" t="str">
        <f>IF(ISERR(Дошкольное!#REF!),"-",Дошкольное!#REF!)</f>
        <v>-</v>
      </c>
      <c r="F112" s="117" t="str">
        <f>IF(ISERR(Дошкольное!E238),"-",Дошкольное!E238)</f>
        <v>-</v>
      </c>
    </row>
    <row r="113" spans="1:6" ht="45">
      <c r="A113" s="13" t="s">
        <v>129</v>
      </c>
      <c r="B113" s="82" t="s">
        <v>130</v>
      </c>
      <c r="C113" s="13"/>
      <c r="D113" s="117"/>
      <c r="E113" s="117"/>
      <c r="F113" s="117"/>
    </row>
    <row r="114" spans="1:6">
      <c r="A114" s="13"/>
      <c r="B114" s="82" t="s">
        <v>1515</v>
      </c>
      <c r="C114" s="13" t="s">
        <v>9</v>
      </c>
      <c r="D114" s="117" t="str">
        <f>IF(ISERR(Дошкольное!#REF!),"-",Дошкольное!#REF!)</f>
        <v>-</v>
      </c>
      <c r="E114" s="117" t="str">
        <f>IF(ISERR(Дошкольное!#REF!),"-",Дошкольное!#REF!)</f>
        <v>-</v>
      </c>
      <c r="F114" s="117">
        <f>IF(ISERR(Дошкольное!E246),"-",Дошкольное!E246)</f>
        <v>9.6437018062039144</v>
      </c>
    </row>
    <row r="115" spans="1:6">
      <c r="A115" s="13"/>
      <c r="B115" s="82" t="s">
        <v>1516</v>
      </c>
      <c r="C115" s="13" t="s">
        <v>9</v>
      </c>
      <c r="D115" s="117" t="str">
        <f>IF(ISERR(Дошкольное!#REF!),"-",Дошкольное!#REF!)</f>
        <v>-</v>
      </c>
      <c r="E115" s="117" t="str">
        <f>IF(ISERR(Дошкольное!#REF!),"-",Дошкольное!#REF!)</f>
        <v>-</v>
      </c>
      <c r="F115" s="117" t="str">
        <f>IF(ISERR(Дошкольное!E247),"-",Дошкольное!E247)</f>
        <v>-</v>
      </c>
    </row>
    <row r="116" spans="1:6" ht="30">
      <c r="A116" s="135" t="s">
        <v>134</v>
      </c>
      <c r="B116" s="136" t="s">
        <v>133</v>
      </c>
      <c r="C116" s="137"/>
      <c r="D116" s="121"/>
      <c r="E116" s="121"/>
      <c r="F116" s="121"/>
    </row>
    <row r="117" spans="1:6" ht="30">
      <c r="A117" s="119" t="s">
        <v>136</v>
      </c>
      <c r="B117" s="120" t="s">
        <v>135</v>
      </c>
      <c r="C117" s="119" t="s">
        <v>9</v>
      </c>
      <c r="D117" s="138" t="str">
        <f>IF(ISERR(Дошкольное!#REF!),"-",Дошкольное!#REF!)</f>
        <v>-</v>
      </c>
      <c r="E117" s="138" t="str">
        <f>IF(ISERR(Дошкольное!#REF!),"-",Дошкольное!#REF!)</f>
        <v>-</v>
      </c>
      <c r="F117" s="138">
        <f>IF(ISERR(Дошкольное!E255),"-",Дошкольное!E255)</f>
        <v>0</v>
      </c>
    </row>
    <row r="118" spans="1:6">
      <c r="A118" s="119"/>
      <c r="B118" s="120" t="s">
        <v>1517</v>
      </c>
      <c r="C118" s="119" t="s">
        <v>9</v>
      </c>
      <c r="D118" s="138" t="str">
        <f>IF(ISERR(Дошкольное!#REF!),"-",Дошкольное!#REF!)</f>
        <v>-</v>
      </c>
      <c r="E118" s="138" t="str">
        <f>IF(ISERR(Дошкольное!#REF!),"-",Дошкольное!#REF!)</f>
        <v>-</v>
      </c>
      <c r="F118" s="138">
        <f>IF(ISERR(Дошкольное!E256),"-",Дошкольное!E256)</f>
        <v>0</v>
      </c>
    </row>
    <row r="119" spans="1:6">
      <c r="A119" s="119"/>
      <c r="B119" s="120" t="s">
        <v>1518</v>
      </c>
      <c r="C119" s="119" t="s">
        <v>9</v>
      </c>
      <c r="D119" s="138" t="str">
        <f>IF(ISERR(Дошкольное!#REF!),"-",Дошкольное!#REF!)</f>
        <v>-</v>
      </c>
      <c r="E119" s="138" t="str">
        <f>IF(ISERR(Дошкольное!#REF!),"-",Дошкольное!#REF!)</f>
        <v>-</v>
      </c>
      <c r="F119" s="138" t="str">
        <f>IF(ISERR(Дошкольное!E257),"-",Дошкольное!E257)</f>
        <v>-</v>
      </c>
    </row>
    <row r="120" spans="1:6" ht="30">
      <c r="A120" s="119" t="s">
        <v>140</v>
      </c>
      <c r="B120" s="120" t="s">
        <v>139</v>
      </c>
      <c r="C120" s="119" t="s">
        <v>9</v>
      </c>
      <c r="D120" s="138" t="str">
        <f>IF(ISERR(Дошкольное!#REF!),"-",Дошкольное!#REF!)</f>
        <v>-</v>
      </c>
      <c r="E120" s="138" t="str">
        <f>IF(ISERR(Дошкольное!#REF!),"-",Дошкольное!#REF!)</f>
        <v>-</v>
      </c>
      <c r="F120" s="138">
        <f>IF(ISERR(Дошкольное!E264),"-",Дошкольное!E264)</f>
        <v>0</v>
      </c>
    </row>
    <row r="121" spans="1:6">
      <c r="A121" s="119"/>
      <c r="B121" s="120" t="s">
        <v>1517</v>
      </c>
      <c r="C121" s="119" t="s">
        <v>9</v>
      </c>
      <c r="D121" s="138" t="str">
        <f>IF(ISERR(Дошкольное!#REF!),"-",Дошкольное!#REF!)</f>
        <v>-</v>
      </c>
      <c r="E121" s="138" t="str">
        <f>IF(ISERR(Дошкольное!#REF!),"-",Дошкольное!#REF!)</f>
        <v>-</v>
      </c>
      <c r="F121" s="138">
        <f>IF(ISERR(Дошкольное!E265),"-",Дошкольное!E265)</f>
        <v>0</v>
      </c>
    </row>
    <row r="122" spans="1:6">
      <c r="A122" s="119"/>
      <c r="B122" s="120" t="s">
        <v>1518</v>
      </c>
      <c r="C122" s="119" t="s">
        <v>9</v>
      </c>
      <c r="D122" s="138" t="str">
        <f>IF(ISERR(Дошкольное!#REF!),"-",Дошкольное!#REF!)</f>
        <v>-</v>
      </c>
      <c r="E122" s="138" t="str">
        <f>IF(ISERR(Дошкольное!#REF!),"-",Дошкольное!#REF!)</f>
        <v>-</v>
      </c>
      <c r="F122" s="138" t="str">
        <f>IF(ISERR(Дошкольное!E266),"-",Дошкольное!E266)</f>
        <v>-</v>
      </c>
    </row>
    <row r="123" spans="1:6">
      <c r="A123" s="187" t="s">
        <v>143</v>
      </c>
      <c r="B123" s="187"/>
      <c r="C123" s="187"/>
      <c r="D123" s="187"/>
      <c r="E123" s="187"/>
      <c r="F123" s="187"/>
    </row>
    <row r="124" spans="1:6" ht="60">
      <c r="A124" s="10" t="s">
        <v>145</v>
      </c>
      <c r="B124" s="35" t="s">
        <v>144</v>
      </c>
      <c r="C124" s="8"/>
      <c r="D124" s="15"/>
      <c r="E124" s="15"/>
      <c r="F124" s="15"/>
    </row>
    <row r="125" spans="1:6" ht="60">
      <c r="A125" s="91" t="s">
        <v>147</v>
      </c>
      <c r="B125" s="92" t="s">
        <v>146</v>
      </c>
      <c r="C125" s="91" t="s">
        <v>9</v>
      </c>
      <c r="D125" s="83" t="str">
        <f>IF(ISERR(Общее!#REF!),"-",Общее!#REF!)</f>
        <v>-</v>
      </c>
      <c r="E125" s="83" t="str">
        <f>IF(ISERR(Общее!#REF!),"-",Общее!#REF!)</f>
        <v>-</v>
      </c>
      <c r="F125" s="83">
        <f>IF(ISERR(Общее!E10),"-",Общее!E10)</f>
        <v>83.42927059870415</v>
      </c>
    </row>
    <row r="126" spans="1:6" ht="60">
      <c r="A126" s="6" t="s">
        <v>160</v>
      </c>
      <c r="B126" s="36" t="s">
        <v>159</v>
      </c>
      <c r="C126" s="6"/>
      <c r="D126" s="15"/>
      <c r="E126" s="15"/>
      <c r="F126" s="15"/>
    </row>
    <row r="127" spans="1:6">
      <c r="A127" s="6"/>
      <c r="B127" s="36" t="s">
        <v>1515</v>
      </c>
      <c r="C127" s="6" t="s">
        <v>9</v>
      </c>
      <c r="D127" s="83" t="str">
        <f>IF(ISERR(Общее!#REF!),"-",Общее!#REF!)</f>
        <v>-</v>
      </c>
      <c r="E127" s="83" t="str">
        <f>IF(ISERR(Общее!#REF!),"-",Общее!#REF!)</f>
        <v>-</v>
      </c>
      <c r="F127" s="83">
        <f>IF(ISERR(Общее!E17),"-",Общее!E17)</f>
        <v>59.4</v>
      </c>
    </row>
    <row r="128" spans="1:6">
      <c r="A128" s="6"/>
      <c r="B128" s="36" t="s">
        <v>1517</v>
      </c>
      <c r="C128" s="6" t="s">
        <v>9</v>
      </c>
      <c r="D128" s="83" t="str">
        <f>IF(ISERR(Общее!#REF!),"-",Общее!#REF!)</f>
        <v>-</v>
      </c>
      <c r="E128" s="83" t="str">
        <f>IF(ISERR(Общее!#REF!),"-",Общее!#REF!)</f>
        <v>-</v>
      </c>
      <c r="F128" s="83" t="str">
        <f>IF(ISERR(Общее!E18),"-",Общее!E18)</f>
        <v xml:space="preserve">59.40 </v>
      </c>
    </row>
    <row r="129" spans="1:6">
      <c r="A129" s="6"/>
      <c r="B129" s="36" t="s">
        <v>1518</v>
      </c>
      <c r="C129" s="6" t="s">
        <v>9</v>
      </c>
      <c r="D129" s="83" t="str">
        <f>IF(ISERR(Общее!#REF!),"-",Общее!#REF!)</f>
        <v>-</v>
      </c>
      <c r="E129" s="83" t="str">
        <f>IF(ISERR(Общее!#REF!),"-",Общее!#REF!)</f>
        <v>-</v>
      </c>
      <c r="F129" s="83" t="str">
        <f>IF(ISERR(Общее!E19),"-",Общее!E19)</f>
        <v>-</v>
      </c>
    </row>
    <row r="130" spans="1:6">
      <c r="A130" s="6"/>
      <c r="B130" s="36" t="s">
        <v>1516</v>
      </c>
      <c r="C130" s="6" t="s">
        <v>9</v>
      </c>
      <c r="D130" s="83" t="str">
        <f>IF(ISERR(Общее!#REF!),"-",Общее!#REF!)</f>
        <v>-</v>
      </c>
      <c r="E130" s="83" t="str">
        <f>IF(ISERR(Общее!#REF!),"-",Общее!#REF!)</f>
        <v>-</v>
      </c>
      <c r="F130" s="83">
        <f>IF(ISERR(Общее!E26),"-",Общее!E26)</f>
        <v>58.5</v>
      </c>
    </row>
    <row r="131" spans="1:6">
      <c r="A131" s="6"/>
      <c r="B131" s="36" t="s">
        <v>1517</v>
      </c>
      <c r="C131" s="6" t="s">
        <v>9</v>
      </c>
      <c r="D131" s="83" t="str">
        <f>IF(ISERR(Общее!#REF!),"-",Общее!#REF!)</f>
        <v>-</v>
      </c>
      <c r="E131" s="83" t="str">
        <f>IF(ISERR(Общее!#REF!),"-",Общее!#REF!)</f>
        <v>-</v>
      </c>
      <c r="F131" s="83">
        <f>IF(ISERR(Общее!E27),"-",Общее!E27)</f>
        <v>58.5</v>
      </c>
    </row>
    <row r="132" spans="1:6">
      <c r="A132" s="6"/>
      <c r="B132" s="36" t="s">
        <v>1518</v>
      </c>
      <c r="C132" s="6" t="s">
        <v>9</v>
      </c>
      <c r="D132" s="83" t="str">
        <f>IF(ISERR(Общее!#REF!),"-",Общее!#REF!)</f>
        <v>-</v>
      </c>
      <c r="E132" s="83" t="str">
        <f>IF(ISERR(Общее!#REF!),"-",Общее!#REF!)</f>
        <v>-</v>
      </c>
      <c r="F132" s="83" t="str">
        <f>IF(ISERR(Общее!E28),"-",Общее!E28)</f>
        <v>-</v>
      </c>
    </row>
    <row r="133" spans="1:6" ht="75">
      <c r="A133" s="13" t="s">
        <v>166</v>
      </c>
      <c r="B133" s="82" t="s">
        <v>1511</v>
      </c>
      <c r="C133" s="13" t="s">
        <v>9</v>
      </c>
      <c r="D133" s="133" t="str">
        <f>IF(ISERR(Общее!#REF!),"-",Общее!#REF!)</f>
        <v>-</v>
      </c>
      <c r="E133" s="133" t="str">
        <f>IF(ISERR(Общее!#REF!),"-",Общее!#REF!)</f>
        <v>-</v>
      </c>
      <c r="F133" s="133" t="str">
        <f>IF(ISERR(Общее!E35),"-",Общее!E35)</f>
        <v>-</v>
      </c>
    </row>
    <row r="134" spans="1:6" ht="45">
      <c r="A134" s="10" t="s">
        <v>171</v>
      </c>
      <c r="B134" s="35" t="s">
        <v>170</v>
      </c>
      <c r="C134" s="6"/>
      <c r="D134" s="15"/>
      <c r="E134" s="15"/>
      <c r="F134" s="15"/>
    </row>
    <row r="135" spans="1:6" ht="30">
      <c r="A135" s="6" t="s">
        <v>177</v>
      </c>
      <c r="B135" s="36" t="s">
        <v>172</v>
      </c>
      <c r="C135" s="6"/>
      <c r="D135" s="15"/>
      <c r="E135" s="15"/>
      <c r="F135" s="15"/>
    </row>
    <row r="136" spans="1:6">
      <c r="A136" s="6"/>
      <c r="B136" s="36" t="s">
        <v>1515</v>
      </c>
      <c r="C136" s="6" t="s">
        <v>9</v>
      </c>
      <c r="D136" s="83" t="str">
        <f>IF(ISERR(Общее!#REF!),"-",Общее!#REF!)</f>
        <v>-</v>
      </c>
      <c r="E136" s="83" t="str">
        <f>IF(ISERR(Общее!#REF!),"-",Общее!#REF!)</f>
        <v>-</v>
      </c>
      <c r="F136" s="83">
        <f>IF(ISERR(Общее!E40),"-",Общее!E40)</f>
        <v>16.7</v>
      </c>
    </row>
    <row r="137" spans="1:6">
      <c r="A137" s="6"/>
      <c r="B137" s="36" t="s">
        <v>1517</v>
      </c>
      <c r="C137" s="6" t="s">
        <v>9</v>
      </c>
      <c r="D137" s="83" t="str">
        <f>IF(ISERR(Общее!#REF!),"-",Общее!#REF!)</f>
        <v>-</v>
      </c>
      <c r="E137" s="83" t="str">
        <f>IF(ISERR(Общее!#REF!),"-",Общее!#REF!)</f>
        <v>-</v>
      </c>
      <c r="F137" s="83">
        <f>IF(ISERR(Общее!E41),"-",Общее!E41)</f>
        <v>16.7</v>
      </c>
    </row>
    <row r="138" spans="1:6">
      <c r="A138" s="6"/>
      <c r="B138" s="36" t="s">
        <v>1518</v>
      </c>
      <c r="C138" s="6" t="s">
        <v>9</v>
      </c>
      <c r="D138" s="83" t="str">
        <f>IF(ISERR(Общее!#REF!),"-",Общее!#REF!)</f>
        <v>-</v>
      </c>
      <c r="E138" s="83" t="str">
        <f>IF(ISERR(Общее!#REF!),"-",Общее!#REF!)</f>
        <v>-</v>
      </c>
      <c r="F138" s="83" t="str">
        <f>IF(ISERR(Общее!E42),"-",Общее!E42)</f>
        <v>-</v>
      </c>
    </row>
    <row r="139" spans="1:6">
      <c r="A139" s="6"/>
      <c r="B139" s="36" t="s">
        <v>1516</v>
      </c>
      <c r="C139" s="6" t="s">
        <v>9</v>
      </c>
      <c r="D139" s="83" t="str">
        <f>IF(ISERR(Общее!#REF!),"-",Общее!#REF!)</f>
        <v>-</v>
      </c>
      <c r="E139" s="83" t="str">
        <f>IF(ISERR(Общее!#REF!),"-",Общее!#REF!)</f>
        <v>-</v>
      </c>
      <c r="F139" s="83">
        <f>IF(ISERR(Общее!E52),"-",Общее!E52)</f>
        <v>0</v>
      </c>
    </row>
    <row r="140" spans="1:6">
      <c r="A140" s="6"/>
      <c r="B140" s="36" t="s">
        <v>1517</v>
      </c>
      <c r="C140" s="6" t="s">
        <v>9</v>
      </c>
      <c r="D140" s="83" t="str">
        <f>IF(ISERR(Общее!#REF!),"-",Общее!#REF!)</f>
        <v>-</v>
      </c>
      <c r="E140" s="83" t="str">
        <f>IF(ISERR(Общее!#REF!),"-",Общее!#REF!)</f>
        <v>-</v>
      </c>
      <c r="F140" s="83">
        <f>IF(ISERR(Общее!E53),"-",Общее!E53)</f>
        <v>0</v>
      </c>
    </row>
    <row r="141" spans="1:6">
      <c r="A141" s="6"/>
      <c r="B141" s="36" t="s">
        <v>1518</v>
      </c>
      <c r="C141" s="6" t="s">
        <v>9</v>
      </c>
      <c r="D141" s="83" t="str">
        <f>IF(ISERR(Общее!#REF!),"-",Общее!#REF!)</f>
        <v>-</v>
      </c>
      <c r="E141" s="83" t="str">
        <f>IF(ISERR(Общее!#REF!),"-",Общее!#REF!)</f>
        <v>-</v>
      </c>
      <c r="F141" s="83" t="str">
        <f>IF(ISERR(Общее!E54),"-",Общее!E54)</f>
        <v>-</v>
      </c>
    </row>
    <row r="142" spans="1:6" ht="30">
      <c r="A142" s="6" t="s">
        <v>179</v>
      </c>
      <c r="B142" s="36" t="s">
        <v>178</v>
      </c>
      <c r="C142" s="6"/>
      <c r="D142" s="15"/>
      <c r="E142" s="15"/>
      <c r="F142" s="15"/>
    </row>
    <row r="143" spans="1:6">
      <c r="A143" s="6"/>
      <c r="B143" s="36" t="s">
        <v>1509</v>
      </c>
      <c r="C143" s="6" t="s">
        <v>9</v>
      </c>
      <c r="D143" s="83" t="str">
        <f>IF(ISERR(Общее!#REF!),"-",Общее!#REF!)</f>
        <v>-</v>
      </c>
      <c r="E143" s="83" t="str">
        <f>IF(ISERR(Общее!#REF!),"-",Общее!#REF!)</f>
        <v>-</v>
      </c>
      <c r="F143" s="83">
        <f>IF(ISERR(Общее!E65),"-",Общее!E65)</f>
        <v>5.6462902473168457</v>
      </c>
    </row>
    <row r="144" spans="1:6">
      <c r="A144" s="6"/>
      <c r="B144" s="36" t="s">
        <v>1510</v>
      </c>
      <c r="C144" s="6" t="s">
        <v>9</v>
      </c>
      <c r="D144" s="83" t="str">
        <f>IF(ISERR(Общее!#REF!),"-",Общее!#REF!)</f>
        <v>-</v>
      </c>
      <c r="E144" s="83" t="str">
        <f>IF(ISERR(Общее!#REF!),"-",Общее!#REF!)</f>
        <v>-</v>
      </c>
      <c r="F144" s="83">
        <f>IF(ISERR(Общее!E66),"-",Общее!E66)</f>
        <v>47.368421052631575</v>
      </c>
    </row>
    <row r="145" spans="1:6" ht="60">
      <c r="A145" s="10" t="s">
        <v>188</v>
      </c>
      <c r="B145" s="35" t="s">
        <v>182</v>
      </c>
      <c r="C145" s="8"/>
      <c r="D145" s="15"/>
      <c r="E145" s="15"/>
      <c r="F145" s="15"/>
    </row>
    <row r="146" spans="1:6" ht="30">
      <c r="A146" s="6" t="s">
        <v>189</v>
      </c>
      <c r="B146" s="36" t="s">
        <v>183</v>
      </c>
      <c r="C146" s="6"/>
      <c r="D146" s="15"/>
      <c r="E146" s="15"/>
      <c r="F146" s="15"/>
    </row>
    <row r="147" spans="1:6">
      <c r="A147" s="6"/>
      <c r="B147" s="36" t="s">
        <v>1515</v>
      </c>
      <c r="C147" s="6" t="s">
        <v>1132</v>
      </c>
      <c r="D147" s="83" t="str">
        <f>IF(ISERR(Общее!#REF!),"-",Общее!#REF!)</f>
        <v>-</v>
      </c>
      <c r="E147" s="83" t="str">
        <f>IF(ISERR(Общее!#REF!),"-",Общее!#REF!)</f>
        <v>-</v>
      </c>
      <c r="F147" s="83">
        <f>IF(ISERR(Общее!E73),"-",Общее!E73)</f>
        <v>15.938436830835117</v>
      </c>
    </row>
    <row r="148" spans="1:6">
      <c r="A148" s="6"/>
      <c r="B148" s="36" t="s">
        <v>1517</v>
      </c>
      <c r="C148" s="6" t="s">
        <v>1132</v>
      </c>
      <c r="D148" s="83" t="str">
        <f>IF(ISERR(Общее!#REF!),"-",Общее!#REF!)</f>
        <v>-</v>
      </c>
      <c r="E148" s="83" t="str">
        <f>IF(ISERR(Общее!#REF!),"-",Общее!#REF!)</f>
        <v>-</v>
      </c>
      <c r="F148" s="83">
        <f>IF(ISERR(Общее!E74),"-",Общее!E74)</f>
        <v>15.938436830835117</v>
      </c>
    </row>
    <row r="149" spans="1:6">
      <c r="A149" s="6"/>
      <c r="B149" s="36" t="s">
        <v>1518</v>
      </c>
      <c r="C149" s="6" t="s">
        <v>1132</v>
      </c>
      <c r="D149" s="83" t="str">
        <f>IF(ISERR(Общее!#REF!),"-",Общее!#REF!)</f>
        <v>-</v>
      </c>
      <c r="E149" s="83" t="str">
        <f>IF(ISERR(Общее!#REF!),"-",Общее!#REF!)</f>
        <v>-</v>
      </c>
      <c r="F149" s="83" t="str">
        <f>IF(ISERR(Общее!E75),"-",Общее!E75)</f>
        <v>-</v>
      </c>
    </row>
    <row r="150" spans="1:6">
      <c r="A150" s="6"/>
      <c r="B150" s="36" t="s">
        <v>1516</v>
      </c>
      <c r="C150" s="6" t="s">
        <v>1132</v>
      </c>
      <c r="D150" s="83" t="str">
        <f>IF(ISERR(Общее!#REF!),"-",Общее!#REF!)</f>
        <v>-</v>
      </c>
      <c r="E150" s="83" t="str">
        <f>IF(ISERR(Общее!#REF!),"-",Общее!#REF!)</f>
        <v>-</v>
      </c>
      <c r="F150" s="83">
        <f>IF(ISERR(Общее!E81),"-",Общее!E81)</f>
        <v>10.058823529411764</v>
      </c>
    </row>
    <row r="151" spans="1:6">
      <c r="A151" s="6"/>
      <c r="B151" s="36" t="s">
        <v>1517</v>
      </c>
      <c r="C151" s="6" t="s">
        <v>1132</v>
      </c>
      <c r="D151" s="83" t="str">
        <f>IF(ISERR(Общее!#REF!),"-",Общее!#REF!)</f>
        <v>-</v>
      </c>
      <c r="E151" s="83" t="str">
        <f>IF(ISERR(Общее!#REF!),"-",Общее!#REF!)</f>
        <v>-</v>
      </c>
      <c r="F151" s="83">
        <f>IF(ISERR(Общее!E82),"-",Общее!E82)</f>
        <v>10.058823529411764</v>
      </c>
    </row>
    <row r="152" spans="1:6">
      <c r="A152" s="6"/>
      <c r="B152" s="36" t="s">
        <v>1518</v>
      </c>
      <c r="C152" s="6" t="s">
        <v>1132</v>
      </c>
      <c r="D152" s="83" t="str">
        <f>IF(ISERR(Общее!#REF!),"-",Общее!#REF!)</f>
        <v>-</v>
      </c>
      <c r="E152" s="83" t="str">
        <f>IF(ISERR(Общее!#REF!),"-",Общее!#REF!)</f>
        <v>-</v>
      </c>
      <c r="F152" s="83" t="str">
        <f>IF(ISERR(Общее!E83),"-",Общее!E83)</f>
        <v>-</v>
      </c>
    </row>
    <row r="153" spans="1:6" ht="30">
      <c r="A153" s="6" t="s">
        <v>192</v>
      </c>
      <c r="B153" s="36" t="s">
        <v>191</v>
      </c>
      <c r="C153" s="6"/>
      <c r="D153" s="15"/>
      <c r="E153" s="15"/>
      <c r="F153" s="15"/>
    </row>
    <row r="154" spans="1:6">
      <c r="A154" s="6"/>
      <c r="B154" s="36" t="s">
        <v>1515</v>
      </c>
      <c r="C154" s="6" t="s">
        <v>9</v>
      </c>
      <c r="D154" s="83" t="str">
        <f>IF(ISERR(Общее!#REF!),"-",Общее!#REF!)</f>
        <v>-</v>
      </c>
      <c r="E154" s="83" t="str">
        <f>IF(ISERR(Общее!#REF!),"-",Общее!#REF!)</f>
        <v>-</v>
      </c>
      <c r="F154" s="83">
        <f>IF(ISERR(Общее!E90),"-",Общее!E90)</f>
        <v>22.910216718266255</v>
      </c>
    </row>
    <row r="155" spans="1:6">
      <c r="A155" s="6"/>
      <c r="B155" s="36" t="s">
        <v>1517</v>
      </c>
      <c r="C155" s="6" t="s">
        <v>9</v>
      </c>
      <c r="D155" s="83" t="str">
        <f>IF(ISERR(Общее!#REF!),"-",Общее!#REF!)</f>
        <v>-</v>
      </c>
      <c r="E155" s="83" t="str">
        <f>IF(ISERR(Общее!#REF!),"-",Общее!#REF!)</f>
        <v>-</v>
      </c>
      <c r="F155" s="83">
        <f>IF(ISERR(Общее!E91),"-",Общее!E91)</f>
        <v>22.910216718266255</v>
      </c>
    </row>
    <row r="156" spans="1:6">
      <c r="A156" s="6"/>
      <c r="B156" s="36" t="s">
        <v>1518</v>
      </c>
      <c r="C156" s="6" t="s">
        <v>9</v>
      </c>
      <c r="D156" s="83" t="str">
        <f>IF(ISERR(Общее!#REF!),"-",Общее!#REF!)</f>
        <v>-</v>
      </c>
      <c r="E156" s="83" t="str">
        <f>IF(ISERR(Общее!#REF!),"-",Общее!#REF!)</f>
        <v>-</v>
      </c>
      <c r="F156" s="83" t="str">
        <f>IF(ISERR(Общее!E92),"-",Общее!E92)</f>
        <v>-</v>
      </c>
    </row>
    <row r="157" spans="1:6">
      <c r="A157" s="6"/>
      <c r="B157" s="36" t="s">
        <v>1516</v>
      </c>
      <c r="C157" s="6" t="s">
        <v>9</v>
      </c>
      <c r="D157" s="83" t="str">
        <f>IF(ISERR(Общее!#REF!),"-",Общее!#REF!)</f>
        <v>-</v>
      </c>
      <c r="E157" s="83" t="str">
        <f>IF(ISERR(Общее!#REF!),"-",Общее!#REF!)</f>
        <v>-</v>
      </c>
      <c r="F157" s="83">
        <f>IF(ISERR(Общее!E97),"-",Общее!E97)</f>
        <v>6.25</v>
      </c>
    </row>
    <row r="158" spans="1:6">
      <c r="A158" s="6"/>
      <c r="B158" s="36" t="s">
        <v>1517</v>
      </c>
      <c r="C158" s="6" t="s">
        <v>9</v>
      </c>
      <c r="D158" s="83" t="str">
        <f>IF(ISERR(Общее!#REF!),"-",Общее!#REF!)</f>
        <v>-</v>
      </c>
      <c r="E158" s="83" t="str">
        <f>IF(ISERR(Общее!#REF!),"-",Общее!#REF!)</f>
        <v>-</v>
      </c>
      <c r="F158" s="83">
        <f>IF(ISERR(Общее!E98),"-",Общее!E98)</f>
        <v>6.25</v>
      </c>
    </row>
    <row r="159" spans="1:6">
      <c r="A159" s="6"/>
      <c r="B159" s="36" t="s">
        <v>1518</v>
      </c>
      <c r="C159" s="6" t="s">
        <v>9</v>
      </c>
      <c r="D159" s="83" t="str">
        <f>IF(ISERR(Общее!#REF!),"-",Общее!#REF!)</f>
        <v>-</v>
      </c>
      <c r="E159" s="83" t="str">
        <f>IF(ISERR(Общее!#REF!),"-",Общее!#REF!)</f>
        <v>-</v>
      </c>
      <c r="F159" s="83" t="str">
        <f>IF(ISERR(Общее!E99),"-",Общее!E99)</f>
        <v>-</v>
      </c>
    </row>
    <row r="160" spans="1:6" ht="45">
      <c r="A160" s="91" t="s">
        <v>199</v>
      </c>
      <c r="B160" s="92" t="s">
        <v>1327</v>
      </c>
      <c r="C160" s="91"/>
      <c r="D160" s="96"/>
      <c r="E160" s="96"/>
      <c r="F160" s="96"/>
    </row>
    <row r="161" spans="1:6">
      <c r="A161" s="97"/>
      <c r="B161" s="92" t="s">
        <v>1328</v>
      </c>
      <c r="C161" s="91" t="s">
        <v>9</v>
      </c>
      <c r="D161" s="83" t="str">
        <f>IF(ISERR(Общее!#REF!),"-",Общее!#REF!)</f>
        <v>-</v>
      </c>
      <c r="E161" s="83" t="str">
        <f>IF(ISERR(Общее!#REF!),"-",Общее!#REF!)</f>
        <v>-</v>
      </c>
      <c r="F161" s="83">
        <f>IF(ISERR(Общее!E105),"-",Общее!E105)</f>
        <v>105.16295679809591</v>
      </c>
    </row>
    <row r="162" spans="1:6">
      <c r="A162" s="97"/>
      <c r="B162" s="92" t="s">
        <v>208</v>
      </c>
      <c r="C162" s="91" t="s">
        <v>9</v>
      </c>
      <c r="D162" s="83" t="str">
        <f>IF(ISERR(Общее!#REF!),"-",Общее!#REF!)</f>
        <v>-</v>
      </c>
      <c r="E162" s="83" t="str">
        <f>IF(ISERR(Общее!#REF!),"-",Общее!#REF!)</f>
        <v>-</v>
      </c>
      <c r="F162" s="83">
        <f>IF(ISERR(Общее!E106),"-",Общее!E106)</f>
        <v>108.49009465357886</v>
      </c>
    </row>
    <row r="163" spans="1:6" ht="60">
      <c r="A163" s="10" t="s">
        <v>211</v>
      </c>
      <c r="B163" s="35" t="s">
        <v>210</v>
      </c>
      <c r="C163" s="6"/>
      <c r="D163" s="15"/>
      <c r="E163" s="15"/>
      <c r="F163" s="15"/>
    </row>
    <row r="164" spans="1:6" ht="30">
      <c r="A164" s="6" t="s">
        <v>213</v>
      </c>
      <c r="B164" s="36" t="s">
        <v>212</v>
      </c>
      <c r="C164" s="6"/>
      <c r="D164" s="15"/>
      <c r="E164" s="15"/>
      <c r="F164" s="15"/>
    </row>
    <row r="165" spans="1:6" ht="30">
      <c r="A165" s="6"/>
      <c r="B165" s="36" t="s">
        <v>1515</v>
      </c>
      <c r="C165" s="6" t="s">
        <v>1323</v>
      </c>
      <c r="D165" s="83" t="str">
        <f>IF(ISERR(Общее!#REF!),"-",Общее!#REF!)</f>
        <v>-</v>
      </c>
      <c r="E165" s="83" t="str">
        <f>IF(ISERR(Общее!#REF!),"-",Общее!#REF!)</f>
        <v>-</v>
      </c>
      <c r="F165" s="83">
        <f>IF(ISERR(Общее!E114),"-",Общее!E114)</f>
        <v>9.2926829268292686</v>
      </c>
    </row>
    <row r="166" spans="1:6" ht="30">
      <c r="A166" s="6"/>
      <c r="B166" s="36" t="s">
        <v>1516</v>
      </c>
      <c r="C166" s="6" t="s">
        <v>1323</v>
      </c>
      <c r="D166" s="83" t="str">
        <f>IF(ISERR(Общее!#REF!),"-",Общее!#REF!)</f>
        <v>-</v>
      </c>
      <c r="E166" s="83" t="str">
        <f>IF(ISERR(Общее!#REF!),"-",Общее!#REF!)</f>
        <v>-</v>
      </c>
      <c r="F166" s="83">
        <f>IF(ISERR(Общее!E115),"-",Общее!E115)</f>
        <v>25.602339181286549</v>
      </c>
    </row>
    <row r="167" spans="1:6" ht="30">
      <c r="A167" s="6" t="s">
        <v>237</v>
      </c>
      <c r="B167" s="36" t="s">
        <v>225</v>
      </c>
      <c r="C167" s="6"/>
      <c r="D167" s="15"/>
      <c r="E167" s="15"/>
      <c r="F167" s="15"/>
    </row>
    <row r="168" spans="1:6">
      <c r="A168" s="6"/>
      <c r="B168" s="36" t="s">
        <v>1512</v>
      </c>
      <c r="C168" s="6"/>
      <c r="D168" s="83"/>
      <c r="E168" s="83"/>
      <c r="F168" s="83"/>
    </row>
    <row r="169" spans="1:6">
      <c r="A169" s="6"/>
      <c r="B169" s="36" t="s">
        <v>1515</v>
      </c>
      <c r="C169" s="6" t="s">
        <v>9</v>
      </c>
      <c r="D169" s="83" t="str">
        <f>IF(ISERR(Общее!#REF!),"-",Общее!#REF!)</f>
        <v>-</v>
      </c>
      <c r="E169" s="83" t="str">
        <f>IF(ISERR(Общее!#REF!),"-",Общее!#REF!)</f>
        <v>-</v>
      </c>
      <c r="F169" s="83">
        <f>IF(ISERR(Общее!E134),"-",Общее!E134)</f>
        <v>100</v>
      </c>
    </row>
    <row r="170" spans="1:6">
      <c r="A170" s="6"/>
      <c r="B170" s="36" t="s">
        <v>1516</v>
      </c>
      <c r="C170" s="6" t="s">
        <v>9</v>
      </c>
      <c r="D170" s="83" t="str">
        <f>IF(ISERR(Общее!#REF!),"-",Общее!#REF!)</f>
        <v>-</v>
      </c>
      <c r="E170" s="83" t="str">
        <f>IF(ISERR(Общее!#REF!),"-",Общее!#REF!)</f>
        <v>-</v>
      </c>
      <c r="F170" s="83">
        <f>IF(ISERR(Общее!E135),"-",Общее!E135)</f>
        <v>100</v>
      </c>
    </row>
    <row r="171" spans="1:6">
      <c r="A171" s="6"/>
      <c r="B171" s="36" t="s">
        <v>1513</v>
      </c>
      <c r="C171" s="6"/>
      <c r="D171" s="83"/>
      <c r="E171" s="83"/>
      <c r="F171" s="83"/>
    </row>
    <row r="172" spans="1:6">
      <c r="A172" s="6"/>
      <c r="B172" s="36" t="s">
        <v>1515</v>
      </c>
      <c r="C172" s="6" t="s">
        <v>9</v>
      </c>
      <c r="D172" s="83" t="str">
        <f>IF(ISERR(Общее!#REF!),"-",Общее!#REF!)</f>
        <v>-</v>
      </c>
      <c r="E172" s="83" t="str">
        <f>IF(ISERR(Общее!#REF!),"-",Общее!#REF!)</f>
        <v>-</v>
      </c>
      <c r="F172" s="83">
        <f>IF(ISERR(Общее!E137),"-",Общее!E137)</f>
        <v>100</v>
      </c>
    </row>
    <row r="173" spans="1:6">
      <c r="A173" s="6"/>
      <c r="B173" s="36" t="s">
        <v>1516</v>
      </c>
      <c r="C173" s="6" t="s">
        <v>9</v>
      </c>
      <c r="D173" s="83" t="str">
        <f>IF(ISERR(Общее!#REF!),"-",Общее!#REF!)</f>
        <v>-</v>
      </c>
      <c r="E173" s="83" t="str">
        <f>IF(ISERR(Общее!#REF!),"-",Общее!#REF!)</f>
        <v>-</v>
      </c>
      <c r="F173" s="83">
        <f>IF(ISERR(Общее!E138),"-",Общее!E138)</f>
        <v>100</v>
      </c>
    </row>
    <row r="174" spans="1:6">
      <c r="A174" s="6"/>
      <c r="B174" s="36" t="s">
        <v>1514</v>
      </c>
      <c r="C174" s="6"/>
      <c r="D174" s="15"/>
      <c r="E174" s="15"/>
      <c r="F174" s="15"/>
    </row>
    <row r="175" spans="1:6">
      <c r="A175" s="6"/>
      <c r="B175" s="36" t="s">
        <v>1515</v>
      </c>
      <c r="C175" s="6" t="s">
        <v>9</v>
      </c>
      <c r="D175" s="83" t="str">
        <f>IF(ISERR(Общее!#REF!),"-",Общее!#REF!)</f>
        <v>-</v>
      </c>
      <c r="E175" s="83" t="str">
        <f>IF(ISERR(Общее!#REF!),"-",Общее!#REF!)</f>
        <v>-</v>
      </c>
      <c r="F175" s="83">
        <f>IF(ISERR(Общее!E140),"-",Общее!E140)</f>
        <v>100</v>
      </c>
    </row>
    <row r="176" spans="1:6">
      <c r="A176" s="6"/>
      <c r="B176" s="36" t="s">
        <v>1516</v>
      </c>
      <c r="C176" s="6" t="s">
        <v>9</v>
      </c>
      <c r="D176" s="83" t="str">
        <f>IF(ISERR(Общее!#REF!),"-",Общее!#REF!)</f>
        <v>-</v>
      </c>
      <c r="E176" s="83" t="str">
        <f>IF(ISERR(Общее!#REF!),"-",Общее!#REF!)</f>
        <v>-</v>
      </c>
      <c r="F176" s="83">
        <f>IF(ISERR(Общее!E141),"-",Общее!E141)</f>
        <v>100</v>
      </c>
    </row>
    <row r="177" spans="1:6" ht="30">
      <c r="A177" s="6" t="s">
        <v>238</v>
      </c>
      <c r="B177" s="36" t="s">
        <v>247</v>
      </c>
      <c r="C177" s="6"/>
      <c r="D177" s="15"/>
      <c r="E177" s="15"/>
      <c r="F177" s="15"/>
    </row>
    <row r="178" spans="1:6">
      <c r="A178" s="24"/>
      <c r="B178" s="36" t="s">
        <v>1519</v>
      </c>
      <c r="C178" s="6"/>
      <c r="D178" s="15"/>
      <c r="E178" s="15"/>
      <c r="F178" s="15"/>
    </row>
    <row r="179" spans="1:6">
      <c r="A179" s="24"/>
      <c r="B179" s="36" t="s">
        <v>1515</v>
      </c>
      <c r="C179" s="6" t="s">
        <v>1324</v>
      </c>
      <c r="D179" s="83" t="str">
        <f>IF(ISERR(Общее!#REF!),"-",Общее!#REF!)</f>
        <v>-</v>
      </c>
      <c r="E179" s="83" t="str">
        <f>IF(ISERR(Общее!#REF!),"-",Общее!#REF!)</f>
        <v>-</v>
      </c>
      <c r="F179" s="83">
        <f>IF(ISERR(Общее!E166),"-",Общее!E166)</f>
        <v>19.054176602962418</v>
      </c>
    </row>
    <row r="180" spans="1:6">
      <c r="A180" s="24"/>
      <c r="B180" s="36" t="s">
        <v>1516</v>
      </c>
      <c r="C180" s="6" t="s">
        <v>1324</v>
      </c>
      <c r="D180" s="83" t="str">
        <f>IF(ISERR(Общее!#REF!),"-",Общее!#REF!)</f>
        <v>-</v>
      </c>
      <c r="E180" s="83" t="str">
        <f>IF(ISERR(Общее!#REF!),"-",Общее!#REF!)</f>
        <v>-</v>
      </c>
      <c r="F180" s="83">
        <f>IF(ISERR(Общее!E167),"-",Общее!E167)</f>
        <v>7.6023391812865491</v>
      </c>
    </row>
    <row r="181" spans="1:6">
      <c r="A181" s="24"/>
      <c r="B181" s="36" t="s">
        <v>1520</v>
      </c>
      <c r="C181" s="6"/>
      <c r="D181" s="15"/>
      <c r="E181" s="15"/>
      <c r="F181" s="15"/>
    </row>
    <row r="182" spans="1:6">
      <c r="A182" s="24"/>
      <c r="B182" s="36" t="s">
        <v>1515</v>
      </c>
      <c r="C182" s="6" t="s">
        <v>1324</v>
      </c>
      <c r="D182" s="83" t="str">
        <f>IF(ISERR(Общее!#REF!),"-",Общее!#REF!)</f>
        <v>-</v>
      </c>
      <c r="E182" s="83" t="str">
        <f>IF(ISERR(Общее!#REF!),"-",Общее!#REF!)</f>
        <v>-</v>
      </c>
      <c r="F182" s="83">
        <f>IF(ISERR(Общее!E169),"-",Общее!E169)</f>
        <v>13.602928828132871</v>
      </c>
    </row>
    <row r="183" spans="1:6">
      <c r="A183" s="24"/>
      <c r="B183" s="36" t="s">
        <v>1516</v>
      </c>
      <c r="C183" s="6" t="s">
        <v>1324</v>
      </c>
      <c r="D183" s="83" t="str">
        <f>IF(ISERR(Общее!#REF!),"-",Общее!#REF!)</f>
        <v>-</v>
      </c>
      <c r="E183" s="83" t="str">
        <f>IF(ISERR(Общее!#REF!),"-",Общее!#REF!)</f>
        <v>-</v>
      </c>
      <c r="F183" s="83">
        <f>IF(ISERR(Общее!E170),"-",Общее!E170)</f>
        <v>6.4327485380116958</v>
      </c>
    </row>
    <row r="184" spans="1:6" ht="45">
      <c r="A184" s="6" t="s">
        <v>250</v>
      </c>
      <c r="B184" s="36" t="s">
        <v>249</v>
      </c>
      <c r="C184" s="6"/>
      <c r="D184" s="15"/>
      <c r="E184" s="15"/>
      <c r="F184" s="15"/>
    </row>
    <row r="185" spans="1:6">
      <c r="A185" s="6"/>
      <c r="B185" s="36" t="s">
        <v>1515</v>
      </c>
      <c r="C185" s="6" t="s">
        <v>9</v>
      </c>
      <c r="D185" s="83" t="str">
        <f>IF(ISERR(Общее!#REF!),"-",Общее!#REF!)</f>
        <v>-</v>
      </c>
      <c r="E185" s="83" t="str">
        <f>IF(ISERR(Общее!#REF!),"-",Общее!#REF!)</f>
        <v>-</v>
      </c>
      <c r="F185" s="83">
        <f>IF(ISERR(Общее!E185),"-",Общее!E185)</f>
        <v>100</v>
      </c>
    </row>
    <row r="186" spans="1:6">
      <c r="A186" s="6"/>
      <c r="B186" s="36" t="s">
        <v>1516</v>
      </c>
      <c r="C186" s="6" t="s">
        <v>9</v>
      </c>
      <c r="D186" s="83" t="str">
        <f>IF(ISERR(Общее!#REF!),"-",Общее!#REF!)</f>
        <v>-</v>
      </c>
      <c r="E186" s="83" t="str">
        <f>IF(ISERR(Общее!#REF!),"-",Общее!#REF!)</f>
        <v>-</v>
      </c>
      <c r="F186" s="83">
        <f>IF(ISERR(Общее!E186),"-",Общее!E186)</f>
        <v>100</v>
      </c>
    </row>
    <row r="187" spans="1:6" ht="45">
      <c r="A187" s="10" t="s">
        <v>260</v>
      </c>
      <c r="B187" s="35" t="s">
        <v>255</v>
      </c>
      <c r="C187" s="8"/>
      <c r="D187" s="15"/>
      <c r="E187" s="15"/>
      <c r="F187" s="15"/>
    </row>
    <row r="188" spans="1:6" ht="75">
      <c r="A188" s="6" t="s">
        <v>259</v>
      </c>
      <c r="B188" s="36" t="s">
        <v>256</v>
      </c>
      <c r="C188" s="6"/>
      <c r="D188" s="15"/>
      <c r="E188" s="15"/>
      <c r="F188" s="15"/>
    </row>
    <row r="189" spans="1:6">
      <c r="A189" s="6"/>
      <c r="B189" s="36" t="s">
        <v>1515</v>
      </c>
      <c r="C189" s="6" t="s">
        <v>9</v>
      </c>
      <c r="D189" s="83" t="str">
        <f>IF(ISERR(Общее!#REF!),"-",Общее!#REF!)</f>
        <v>-</v>
      </c>
      <c r="E189" s="83" t="str">
        <f>IF(ISERR(Общее!#REF!),"-",Общее!#REF!)</f>
        <v>-</v>
      </c>
      <c r="F189" s="83">
        <f>IF(ISERR(Общее!E199),"-",Общее!E199)</f>
        <v>57.8125</v>
      </c>
    </row>
    <row r="190" spans="1:6">
      <c r="A190" s="6"/>
      <c r="B190" s="36" t="s">
        <v>1517</v>
      </c>
      <c r="C190" s="6" t="s">
        <v>9</v>
      </c>
      <c r="D190" s="83" t="str">
        <f>IF(ISERR(Общее!#REF!),"-",Общее!#REF!)</f>
        <v>-</v>
      </c>
      <c r="E190" s="83" t="str">
        <f>IF(ISERR(Общее!#REF!),"-",Общее!#REF!)</f>
        <v>-</v>
      </c>
      <c r="F190" s="83">
        <f>IF(ISERR(Общее!E200),"-",Общее!E200)</f>
        <v>57.8125</v>
      </c>
    </row>
    <row r="191" spans="1:6">
      <c r="A191" s="6"/>
      <c r="B191" s="36" t="s">
        <v>1518</v>
      </c>
      <c r="C191" s="6" t="s">
        <v>9</v>
      </c>
      <c r="D191" s="83" t="str">
        <f>IF(ISERR(Общее!#REF!),"-",Общее!#REF!)</f>
        <v>-</v>
      </c>
      <c r="E191" s="83" t="str">
        <f>IF(ISERR(Общее!#REF!),"-",Общее!#REF!)</f>
        <v>-</v>
      </c>
      <c r="F191" s="83" t="str">
        <f>IF(ISERR(Общее!E201),"-",Общее!E201)</f>
        <v>-</v>
      </c>
    </row>
    <row r="192" spans="1:6">
      <c r="A192" s="6"/>
      <c r="B192" s="36" t="s">
        <v>1516</v>
      </c>
      <c r="C192" s="6" t="s">
        <v>9</v>
      </c>
      <c r="D192" s="83" t="str">
        <f>IF(ISERR(Общее!#REF!),"-",Общее!#REF!)</f>
        <v>-</v>
      </c>
      <c r="E192" s="83" t="str">
        <f>IF(ISERR(Общее!#REF!),"-",Общее!#REF!)</f>
        <v>-</v>
      </c>
      <c r="F192" s="83" t="str">
        <f>IF(ISERR(Общее!E202),"-",Общее!E202)</f>
        <v>-</v>
      </c>
    </row>
    <row r="193" spans="1:6">
      <c r="A193" s="6"/>
      <c r="B193" s="36" t="s">
        <v>1517</v>
      </c>
      <c r="C193" s="6" t="s">
        <v>9</v>
      </c>
      <c r="D193" s="83" t="str">
        <f>IF(ISERR(Общее!#REF!),"-",Общее!#REF!)</f>
        <v>-</v>
      </c>
      <c r="E193" s="83" t="str">
        <f>IF(ISERR(Общее!#REF!),"-",Общее!#REF!)</f>
        <v>-</v>
      </c>
      <c r="F193" s="83" t="str">
        <f>IF(ISERR(Общее!E203),"-",Общее!E203)</f>
        <v>-</v>
      </c>
    </row>
    <row r="194" spans="1:6">
      <c r="A194" s="6"/>
      <c r="B194" s="36" t="s">
        <v>1518</v>
      </c>
      <c r="C194" s="6" t="s">
        <v>9</v>
      </c>
      <c r="D194" s="83" t="str">
        <f>IF(ISERR(Общее!#REF!),"-",Общее!#REF!)</f>
        <v>-</v>
      </c>
      <c r="E194" s="83" t="str">
        <f>IF(ISERR(Общее!#REF!),"-",Общее!#REF!)</f>
        <v>-</v>
      </c>
      <c r="F194" s="83" t="str">
        <f>IF(ISERR(Общее!E204),"-",Общее!E204)</f>
        <v>-</v>
      </c>
    </row>
    <row r="195" spans="1:6" ht="60">
      <c r="A195" s="6" t="s">
        <v>262</v>
      </c>
      <c r="B195" s="36" t="s">
        <v>261</v>
      </c>
      <c r="C195" s="6"/>
      <c r="D195" s="15"/>
      <c r="E195" s="15"/>
      <c r="F195" s="15"/>
    </row>
    <row r="196" spans="1:6">
      <c r="A196" s="6"/>
      <c r="B196" s="36" t="s">
        <v>1515</v>
      </c>
      <c r="C196" s="6" t="s">
        <v>9</v>
      </c>
      <c r="D196" s="83" t="str">
        <f>IF(ISERR(Общее!#REF!),"-",Общее!#REF!)</f>
        <v>-</v>
      </c>
      <c r="E196" s="83" t="str">
        <f>IF(ISERR(Общее!#REF!),"-",Общее!#REF!)</f>
        <v>-</v>
      </c>
      <c r="F196" s="83">
        <f>IF(ISERR(Общее!E218),"-",Общее!E218)</f>
        <v>95.13274336283186</v>
      </c>
    </row>
    <row r="197" spans="1:6">
      <c r="A197" s="6"/>
      <c r="B197" s="36" t="s">
        <v>1517</v>
      </c>
      <c r="C197" s="6" t="s">
        <v>9</v>
      </c>
      <c r="D197" s="83" t="str">
        <f>IF(ISERR(Общее!#REF!),"-",Общее!#REF!)</f>
        <v>-</v>
      </c>
      <c r="E197" s="83" t="str">
        <f>IF(ISERR(Общее!#REF!),"-",Общее!#REF!)</f>
        <v>-</v>
      </c>
      <c r="F197" s="83">
        <f>IF(ISERR(Общее!E219),"-",Общее!E219)</f>
        <v>95.13274336283186</v>
      </c>
    </row>
    <row r="198" spans="1:6">
      <c r="A198" s="6"/>
      <c r="B198" s="36" t="s">
        <v>1518</v>
      </c>
      <c r="C198" s="6" t="s">
        <v>9</v>
      </c>
      <c r="D198" s="83" t="str">
        <f>IF(ISERR(Общее!#REF!),"-",Общее!#REF!)</f>
        <v>-</v>
      </c>
      <c r="E198" s="83" t="str">
        <f>IF(ISERR(Общее!#REF!),"-",Общее!#REF!)</f>
        <v>-</v>
      </c>
      <c r="F198" s="83" t="str">
        <f>IF(ISERR(Общее!E220),"-",Общее!E220)</f>
        <v>-</v>
      </c>
    </row>
    <row r="199" spans="1:6">
      <c r="A199" s="6"/>
      <c r="B199" s="36" t="s">
        <v>1516</v>
      </c>
      <c r="C199" s="6" t="s">
        <v>9</v>
      </c>
      <c r="D199" s="83" t="str">
        <f>IF(ISERR(Общее!#REF!),"-",Общее!#REF!)</f>
        <v>-</v>
      </c>
      <c r="E199" s="83" t="str">
        <f>IF(ISERR(Общее!#REF!),"-",Общее!#REF!)</f>
        <v>-</v>
      </c>
      <c r="F199" s="83" t="str">
        <f>IF(ISERR(Общее!E221),"-",Общее!E221)</f>
        <v>-</v>
      </c>
    </row>
    <row r="200" spans="1:6">
      <c r="A200" s="6"/>
      <c r="B200" s="36" t="s">
        <v>1517</v>
      </c>
      <c r="C200" s="6" t="s">
        <v>9</v>
      </c>
      <c r="D200" s="83" t="str">
        <f>IF(ISERR(Общее!#REF!),"-",Общее!#REF!)</f>
        <v>-</v>
      </c>
      <c r="E200" s="83" t="str">
        <f>IF(ISERR(Общее!#REF!),"-",Общее!#REF!)</f>
        <v>-</v>
      </c>
      <c r="F200" s="83" t="str">
        <f>IF(ISERR(Общее!E222),"-",Общее!E222)</f>
        <v>-</v>
      </c>
    </row>
    <row r="201" spans="1:6">
      <c r="A201" s="6"/>
      <c r="B201" s="36" t="s">
        <v>1518</v>
      </c>
      <c r="C201" s="6" t="s">
        <v>9</v>
      </c>
      <c r="D201" s="83" t="str">
        <f>IF(ISERR(Общее!#REF!),"-",Общее!#REF!)</f>
        <v>-</v>
      </c>
      <c r="E201" s="83" t="str">
        <f>IF(ISERR(Общее!#REF!),"-",Общее!#REF!)</f>
        <v>-</v>
      </c>
      <c r="F201" s="83" t="str">
        <f>IF(ISERR(Общее!E223),"-",Общее!E223)</f>
        <v>-</v>
      </c>
    </row>
    <row r="202" spans="1:6" ht="75">
      <c r="A202" s="13" t="s">
        <v>1641</v>
      </c>
      <c r="B202" s="82" t="s">
        <v>1642</v>
      </c>
      <c r="C202" s="13"/>
      <c r="D202" s="133"/>
      <c r="E202" s="133"/>
      <c r="F202" s="133"/>
    </row>
    <row r="203" spans="1:6">
      <c r="A203" s="13"/>
      <c r="B203" s="82" t="s">
        <v>1623</v>
      </c>
      <c r="C203" s="13" t="s">
        <v>9</v>
      </c>
      <c r="D203" s="133"/>
      <c r="E203" s="133"/>
      <c r="F203" s="133"/>
    </row>
    <row r="204" spans="1:6">
      <c r="A204" s="13"/>
      <c r="B204" s="82" t="s">
        <v>1624</v>
      </c>
      <c r="C204" s="13" t="s">
        <v>9</v>
      </c>
      <c r="D204" s="133"/>
      <c r="E204" s="133"/>
      <c r="F204" s="133"/>
    </row>
    <row r="205" spans="1:6">
      <c r="A205" s="13"/>
      <c r="B205" s="82" t="s">
        <v>1625</v>
      </c>
      <c r="C205" s="13" t="s">
        <v>9</v>
      </c>
      <c r="D205" s="133"/>
      <c r="E205" s="133"/>
      <c r="F205" s="133"/>
    </row>
    <row r="206" spans="1:6">
      <c r="A206" s="13"/>
      <c r="B206" s="82" t="s">
        <v>1626</v>
      </c>
      <c r="C206" s="13" t="s">
        <v>9</v>
      </c>
      <c r="D206" s="133"/>
      <c r="E206" s="133"/>
      <c r="F206" s="133"/>
    </row>
    <row r="207" spans="1:6">
      <c r="A207" s="13"/>
      <c r="B207" s="82" t="s">
        <v>1627</v>
      </c>
      <c r="C207" s="13" t="s">
        <v>9</v>
      </c>
      <c r="D207" s="133"/>
      <c r="E207" s="133"/>
      <c r="F207" s="133"/>
    </row>
    <row r="208" spans="1:6">
      <c r="A208" s="13"/>
      <c r="B208" s="82" t="s">
        <v>1628</v>
      </c>
      <c r="C208" s="13" t="s">
        <v>9</v>
      </c>
      <c r="D208" s="133"/>
      <c r="E208" s="133"/>
      <c r="F208" s="133"/>
    </row>
    <row r="209" spans="1:6">
      <c r="A209" s="13"/>
      <c r="B209" s="82" t="s">
        <v>1629</v>
      </c>
      <c r="C209" s="13" t="s">
        <v>9</v>
      </c>
      <c r="D209" s="133"/>
      <c r="E209" s="133"/>
      <c r="F209" s="133"/>
    </row>
    <row r="210" spans="1:6">
      <c r="A210" s="13"/>
      <c r="B210" s="82" t="s">
        <v>1630</v>
      </c>
      <c r="C210" s="13" t="s">
        <v>9</v>
      </c>
      <c r="D210" s="133"/>
      <c r="E210" s="133"/>
      <c r="F210" s="133"/>
    </row>
    <row r="211" spans="1:6">
      <c r="A211" s="13"/>
      <c r="B211" s="82" t="s">
        <v>1631</v>
      </c>
      <c r="C211" s="13" t="s">
        <v>9</v>
      </c>
      <c r="D211" s="133"/>
      <c r="E211" s="133"/>
      <c r="F211" s="133"/>
    </row>
    <row r="212" spans="1:6" ht="60">
      <c r="A212" s="13" t="s">
        <v>1643</v>
      </c>
      <c r="B212" s="82" t="s">
        <v>1644</v>
      </c>
      <c r="C212" s="13"/>
      <c r="D212" s="133"/>
      <c r="E212" s="133"/>
      <c r="F212" s="133"/>
    </row>
    <row r="213" spans="1:6">
      <c r="A213" s="13"/>
      <c r="B213" s="82" t="s">
        <v>1623</v>
      </c>
      <c r="C213" s="13" t="s">
        <v>9</v>
      </c>
      <c r="D213" s="133"/>
      <c r="E213" s="133"/>
      <c r="F213" s="133"/>
    </row>
    <row r="214" spans="1:6">
      <c r="A214" s="13"/>
      <c r="B214" s="82" t="s">
        <v>1624</v>
      </c>
      <c r="C214" s="13" t="s">
        <v>9</v>
      </c>
      <c r="D214" s="133"/>
      <c r="E214" s="133"/>
      <c r="F214" s="133"/>
    </row>
    <row r="215" spans="1:6">
      <c r="A215" s="13"/>
      <c r="B215" s="82" t="s">
        <v>1625</v>
      </c>
      <c r="C215" s="13" t="s">
        <v>9</v>
      </c>
      <c r="D215" s="133"/>
      <c r="E215" s="133"/>
      <c r="F215" s="133"/>
    </row>
    <row r="216" spans="1:6">
      <c r="A216" s="13"/>
      <c r="B216" s="82" t="s">
        <v>1626</v>
      </c>
      <c r="C216" s="13" t="s">
        <v>9</v>
      </c>
      <c r="D216" s="133"/>
      <c r="E216" s="133"/>
      <c r="F216" s="133"/>
    </row>
    <row r="217" spans="1:6">
      <c r="A217" s="13"/>
      <c r="B217" s="82" t="s">
        <v>1627</v>
      </c>
      <c r="C217" s="13" t="s">
        <v>9</v>
      </c>
      <c r="D217" s="133"/>
      <c r="E217" s="133"/>
      <c r="F217" s="133"/>
    </row>
    <row r="218" spans="1:6">
      <c r="A218" s="13"/>
      <c r="B218" s="82" t="s">
        <v>1628</v>
      </c>
      <c r="C218" s="13" t="s">
        <v>9</v>
      </c>
      <c r="D218" s="133"/>
      <c r="E218" s="133"/>
      <c r="F218" s="133"/>
    </row>
    <row r="219" spans="1:6">
      <c r="A219" s="13"/>
      <c r="B219" s="82" t="s">
        <v>1629</v>
      </c>
      <c r="C219" s="13" t="s">
        <v>9</v>
      </c>
      <c r="D219" s="133"/>
      <c r="E219" s="133"/>
      <c r="F219" s="133"/>
    </row>
    <row r="220" spans="1:6">
      <c r="A220" s="13"/>
      <c r="B220" s="82" t="s">
        <v>1630</v>
      </c>
      <c r="C220" s="13" t="s">
        <v>9</v>
      </c>
      <c r="D220" s="133"/>
      <c r="E220" s="133"/>
      <c r="F220" s="133"/>
    </row>
    <row r="221" spans="1:6">
      <c r="A221" s="13"/>
      <c r="B221" s="82" t="s">
        <v>1631</v>
      </c>
      <c r="C221" s="13" t="s">
        <v>9</v>
      </c>
      <c r="D221" s="133"/>
      <c r="E221" s="133"/>
      <c r="F221" s="133"/>
    </row>
    <row r="222" spans="1:6" ht="45">
      <c r="A222" s="13" t="s">
        <v>1645</v>
      </c>
      <c r="B222" s="82" t="s">
        <v>1646</v>
      </c>
      <c r="C222" s="13"/>
      <c r="D222" s="133"/>
      <c r="E222" s="133"/>
      <c r="F222" s="133"/>
    </row>
    <row r="223" spans="1:6">
      <c r="A223" s="13"/>
      <c r="B223" s="82" t="s">
        <v>1647</v>
      </c>
      <c r="C223" s="13" t="s">
        <v>9</v>
      </c>
      <c r="D223" s="133"/>
      <c r="E223" s="133"/>
      <c r="F223" s="133"/>
    </row>
    <row r="224" spans="1:6">
      <c r="A224" s="13"/>
      <c r="B224" s="82" t="s">
        <v>1652</v>
      </c>
      <c r="C224" s="13" t="s">
        <v>9</v>
      </c>
      <c r="D224" s="133"/>
      <c r="E224" s="133"/>
      <c r="F224" s="133"/>
    </row>
    <row r="225" spans="1:6">
      <c r="A225" s="13"/>
      <c r="B225" s="82" t="s">
        <v>1648</v>
      </c>
      <c r="C225" s="13" t="s">
        <v>9</v>
      </c>
      <c r="D225" s="133"/>
      <c r="E225" s="133"/>
      <c r="F225" s="133"/>
    </row>
    <row r="226" spans="1:6">
      <c r="A226" s="13"/>
      <c r="B226" s="82" t="s">
        <v>1649</v>
      </c>
      <c r="C226" s="13" t="s">
        <v>9</v>
      </c>
      <c r="D226" s="133"/>
      <c r="E226" s="133"/>
      <c r="F226" s="133"/>
    </row>
    <row r="227" spans="1:6">
      <c r="A227" s="13"/>
      <c r="B227" s="82" t="s">
        <v>1650</v>
      </c>
      <c r="C227" s="13" t="s">
        <v>9</v>
      </c>
      <c r="D227" s="133"/>
      <c r="E227" s="133"/>
      <c r="F227" s="133"/>
    </row>
    <row r="228" spans="1:6">
      <c r="A228" s="13"/>
      <c r="B228" s="82" t="s">
        <v>1651</v>
      </c>
      <c r="C228" s="13" t="s">
        <v>9</v>
      </c>
      <c r="D228" s="133"/>
      <c r="E228" s="133"/>
      <c r="F228" s="133"/>
    </row>
    <row r="229" spans="1:6" ht="45">
      <c r="A229" s="10" t="s">
        <v>265</v>
      </c>
      <c r="B229" s="35" t="s">
        <v>266</v>
      </c>
      <c r="C229" s="8"/>
      <c r="D229" s="15"/>
      <c r="E229" s="15"/>
      <c r="F229" s="15"/>
    </row>
    <row r="230" spans="1:6" ht="60">
      <c r="A230" s="13" t="s">
        <v>268</v>
      </c>
      <c r="B230" s="22" t="s">
        <v>1681</v>
      </c>
      <c r="C230" s="13" t="s">
        <v>9</v>
      </c>
      <c r="D230" s="83" t="str">
        <f>IF(ISERR(Общее!#REF!),"-",Общее!#REF!)</f>
        <v>-</v>
      </c>
      <c r="E230" s="83" t="str">
        <f>IF(ISERR(Общее!#REF!),"-",Общее!#REF!)</f>
        <v>-</v>
      </c>
      <c r="F230" s="83">
        <f>IF(ISERR(Общее!E264),"-",Общее!E264)</f>
        <v>100</v>
      </c>
    </row>
    <row r="231" spans="1:6" ht="30">
      <c r="A231" s="13" t="s">
        <v>269</v>
      </c>
      <c r="B231" s="82" t="s">
        <v>1337</v>
      </c>
      <c r="C231" s="111"/>
      <c r="D231" s="179"/>
      <c r="E231" s="179"/>
      <c r="F231" s="179"/>
    </row>
    <row r="232" spans="1:6">
      <c r="A232" s="111"/>
      <c r="B232" s="22" t="s">
        <v>1683</v>
      </c>
      <c r="C232" s="13" t="s">
        <v>1329</v>
      </c>
      <c r="D232" s="83" t="str">
        <f>IF(ISERR(Общее!#REF!),"-",Общее!#REF!)</f>
        <v>-</v>
      </c>
      <c r="E232" s="83" t="str">
        <f>IF(ISERR(Общее!#REF!),"-",Общее!#REF!)</f>
        <v>-</v>
      </c>
      <c r="F232" s="83">
        <f>IF(ISERR(Общее!E269),"-",Общее!E269)</f>
        <v>47.12</v>
      </c>
    </row>
    <row r="233" spans="1:6">
      <c r="A233" s="111"/>
      <c r="B233" s="22" t="s">
        <v>1684</v>
      </c>
      <c r="C233" s="13" t="s">
        <v>1329</v>
      </c>
      <c r="D233" s="83" t="str">
        <f>IF(ISERR(Общее!#REF!),"-",Общее!#REF!)</f>
        <v>-</v>
      </c>
      <c r="E233" s="83" t="str">
        <f>IF(ISERR(Общее!#REF!),"-",Общее!#REF!)</f>
        <v>-</v>
      </c>
      <c r="F233" s="83">
        <f>IF(ISERR(Общее!E270),"-",Общее!E270)</f>
        <v>70</v>
      </c>
    </row>
    <row r="234" spans="1:6" ht="60">
      <c r="A234" s="6" t="s">
        <v>273</v>
      </c>
      <c r="B234" s="36" t="s">
        <v>274</v>
      </c>
      <c r="C234" s="8"/>
      <c r="D234" s="84"/>
      <c r="E234" s="84"/>
      <c r="F234" s="84"/>
    </row>
    <row r="235" spans="1:6" ht="45">
      <c r="A235" s="8"/>
      <c r="B235" s="36" t="s">
        <v>276</v>
      </c>
      <c r="C235" s="8"/>
      <c r="D235" s="84"/>
      <c r="E235" s="84"/>
      <c r="F235" s="84"/>
    </row>
    <row r="236" spans="1:6">
      <c r="A236" s="8"/>
      <c r="B236" s="36" t="s">
        <v>271</v>
      </c>
      <c r="C236" s="6" t="s">
        <v>1329</v>
      </c>
      <c r="D236" s="83" t="str">
        <f>IF(ISERR(Общее!#REF!),"-",Общее!#REF!)</f>
        <v>-</v>
      </c>
      <c r="E236" s="83" t="str">
        <f>IF(ISERR(Общее!#REF!),"-",Общее!#REF!)</f>
        <v>-</v>
      </c>
      <c r="F236" s="83">
        <f>IF(ISERR(Общее!E273),"-",Общее!E273)</f>
        <v>4.3899999999999997</v>
      </c>
    </row>
    <row r="237" spans="1:6">
      <c r="A237" s="8"/>
      <c r="B237" s="36" t="s">
        <v>272</v>
      </c>
      <c r="C237" s="6" t="s">
        <v>1329</v>
      </c>
      <c r="D237" s="83" t="str">
        <f>IF(ISERR(Общее!#REF!),"-",Общее!#REF!)</f>
        <v>-</v>
      </c>
      <c r="E237" s="83" t="str">
        <f>IF(ISERR(Общее!#REF!),"-",Общее!#REF!)</f>
        <v>-</v>
      </c>
      <c r="F237" s="83">
        <f>IF(ISERR(Общее!E274),"-",Общее!E274)</f>
        <v>3.44</v>
      </c>
    </row>
    <row r="238" spans="1:6" ht="60">
      <c r="A238" s="13" t="s">
        <v>275</v>
      </c>
      <c r="B238" s="82" t="s">
        <v>1330</v>
      </c>
      <c r="C238" s="111"/>
      <c r="D238" s="179"/>
      <c r="E238" s="179"/>
      <c r="F238" s="179"/>
    </row>
    <row r="239" spans="1:6">
      <c r="A239" s="111"/>
      <c r="B239" s="22" t="s">
        <v>1683</v>
      </c>
      <c r="C239" s="175" t="s">
        <v>9</v>
      </c>
      <c r="D239" s="83" t="str">
        <f>IF(ISERR(Общее!#REF!),"-",Общее!#REF!)</f>
        <v>-</v>
      </c>
      <c r="E239" s="83" t="str">
        <f>IF(ISERR(Общее!#REF!),"-",Общее!#REF!)</f>
        <v>-</v>
      </c>
      <c r="F239" s="83">
        <f>IF(ISERR(Общее!E276),"-",Общее!E276)</f>
        <v>0</v>
      </c>
    </row>
    <row r="240" spans="1:6">
      <c r="A240" s="111"/>
      <c r="B240" s="22" t="s">
        <v>1684</v>
      </c>
      <c r="C240" s="175" t="s">
        <v>9</v>
      </c>
      <c r="D240" s="83" t="str">
        <f>IF(ISERR(Общее!#REF!),"-",Общее!#REF!)</f>
        <v>-</v>
      </c>
      <c r="E240" s="83" t="str">
        <f>IF(ISERR(Общее!#REF!),"-",Общее!#REF!)</f>
        <v>-</v>
      </c>
      <c r="F240" s="83">
        <f>IF(ISERR(Общее!E277),"-",Общее!E277)</f>
        <v>0</v>
      </c>
    </row>
    <row r="241" spans="1:6" ht="60">
      <c r="A241" s="6" t="s">
        <v>279</v>
      </c>
      <c r="B241" s="36" t="s">
        <v>1332</v>
      </c>
      <c r="C241" s="8"/>
      <c r="D241" s="84"/>
      <c r="E241" s="84"/>
      <c r="F241" s="84"/>
    </row>
    <row r="242" spans="1:6">
      <c r="A242" s="8"/>
      <c r="B242" s="36" t="s">
        <v>1334</v>
      </c>
      <c r="C242" s="34" t="s">
        <v>9</v>
      </c>
      <c r="D242" s="83" t="str">
        <f>IF(ISERR(Общее!#REF!),"-",Общее!#REF!)</f>
        <v>-</v>
      </c>
      <c r="E242" s="83" t="str">
        <f>IF(ISERR(Общее!#REF!),"-",Общее!#REF!)</f>
        <v>-</v>
      </c>
      <c r="F242" s="83">
        <f>IF(ISERR(Общее!E285),"-",Общее!E285)</f>
        <v>0</v>
      </c>
    </row>
    <row r="243" spans="1:6">
      <c r="A243" s="8"/>
      <c r="B243" s="36" t="s">
        <v>1333</v>
      </c>
      <c r="C243" s="34" t="s">
        <v>9</v>
      </c>
      <c r="D243" s="83" t="str">
        <f>IF(ISERR(Общее!#REF!),"-",Общее!#REF!)</f>
        <v>-</v>
      </c>
      <c r="E243" s="83" t="str">
        <f>IF(ISERR(Общее!#REF!),"-",Общее!#REF!)</f>
        <v>-</v>
      </c>
      <c r="F243" s="83">
        <f>IF(ISERR(Общее!E286),"-",Общее!E286)</f>
        <v>0</v>
      </c>
    </row>
    <row r="244" spans="1:6" ht="90">
      <c r="A244" s="10" t="s">
        <v>281</v>
      </c>
      <c r="B244" s="35" t="s">
        <v>280</v>
      </c>
      <c r="C244" s="8"/>
      <c r="D244" s="15"/>
      <c r="E244" s="15"/>
      <c r="F244" s="15"/>
    </row>
    <row r="245" spans="1:6" ht="30">
      <c r="A245" s="6" t="s">
        <v>283</v>
      </c>
      <c r="B245" s="36" t="s">
        <v>282</v>
      </c>
      <c r="C245" s="13"/>
      <c r="D245" s="15"/>
      <c r="E245" s="15"/>
      <c r="F245" s="15"/>
    </row>
    <row r="246" spans="1:6">
      <c r="A246" s="6"/>
      <c r="B246" s="36" t="s">
        <v>1515</v>
      </c>
      <c r="C246" s="13" t="s">
        <v>9</v>
      </c>
      <c r="D246" s="83" t="str">
        <f>IF(ISERR(Общее!#REF!),"-",Общее!#REF!)</f>
        <v>-</v>
      </c>
      <c r="E246" s="83" t="str">
        <f>IF(ISERR(Общее!#REF!),"-",Общее!#REF!)</f>
        <v>-</v>
      </c>
      <c r="F246" s="83">
        <f>IF(ISERR(Общее!E295),"-",Общее!E295)</f>
        <v>99.758170154166521</v>
      </c>
    </row>
    <row r="247" spans="1:6">
      <c r="A247" s="6"/>
      <c r="B247" s="36" t="s">
        <v>1516</v>
      </c>
      <c r="C247" s="13" t="s">
        <v>9</v>
      </c>
      <c r="D247" s="83" t="str">
        <f>IF(ISERR(Общее!#REF!),"-",Общее!#REF!)</f>
        <v>-</v>
      </c>
      <c r="E247" s="83" t="str">
        <f>IF(ISERR(Общее!#REF!),"-",Общее!#REF!)</f>
        <v>-</v>
      </c>
      <c r="F247" s="83">
        <f>IF(ISERR(Общее!E296),"-",Общее!E296)</f>
        <v>100</v>
      </c>
    </row>
    <row r="248" spans="1:6" ht="30">
      <c r="A248" s="6" t="s">
        <v>288</v>
      </c>
      <c r="B248" s="36" t="s">
        <v>289</v>
      </c>
      <c r="C248" s="13"/>
      <c r="D248" s="15"/>
      <c r="E248" s="15"/>
      <c r="F248" s="15"/>
    </row>
    <row r="249" spans="1:6">
      <c r="A249" s="6"/>
      <c r="B249" s="36" t="s">
        <v>1515</v>
      </c>
      <c r="C249" s="13" t="s">
        <v>9</v>
      </c>
      <c r="D249" s="83" t="str">
        <f>IF(ISERR(Общее!#REF!),"-",Общее!#REF!)</f>
        <v>-</v>
      </c>
      <c r="E249" s="83" t="str">
        <f>IF(ISERR(Общее!#REF!),"-",Общее!#REF!)</f>
        <v>-</v>
      </c>
      <c r="F249" s="83">
        <f>IF(ISERR(Общее!E306),"-",Общее!E306)</f>
        <v>52.941176470588239</v>
      </c>
    </row>
    <row r="250" spans="1:6">
      <c r="A250" s="6"/>
      <c r="B250" s="36" t="s">
        <v>1516</v>
      </c>
      <c r="C250" s="13" t="s">
        <v>9</v>
      </c>
      <c r="D250" s="83" t="str">
        <f>IF(ISERR(Общее!#REF!),"-",Общее!#REF!)</f>
        <v>-</v>
      </c>
      <c r="E250" s="83" t="str">
        <f>IF(ISERR(Общее!#REF!),"-",Общее!#REF!)</f>
        <v>-</v>
      </c>
      <c r="F250" s="83">
        <f>IF(ISERR(Общее!E307),"-",Общее!E307)</f>
        <v>0</v>
      </c>
    </row>
    <row r="251" spans="1:6" ht="30">
      <c r="A251" s="6" t="s">
        <v>292</v>
      </c>
      <c r="B251" s="36" t="s">
        <v>293</v>
      </c>
      <c r="C251" s="13"/>
      <c r="D251" s="15"/>
      <c r="E251" s="15"/>
      <c r="F251" s="15"/>
    </row>
    <row r="252" spans="1:6">
      <c r="A252" s="6"/>
      <c r="B252" s="36" t="s">
        <v>1515</v>
      </c>
      <c r="C252" s="13" t="s">
        <v>9</v>
      </c>
      <c r="D252" s="83" t="str">
        <f>IF(ISERR(Общее!#REF!),"-",Общее!#REF!)</f>
        <v>-</v>
      </c>
      <c r="E252" s="83" t="str">
        <f>IF(ISERR(Общее!#REF!),"-",Общее!#REF!)</f>
        <v>-</v>
      </c>
      <c r="F252" s="83">
        <f>IF(ISERR(Общее!E317),"-",Общее!E317)</f>
        <v>100</v>
      </c>
    </row>
    <row r="253" spans="1:6">
      <c r="A253" s="6"/>
      <c r="B253" s="36" t="s">
        <v>1516</v>
      </c>
      <c r="C253" s="13" t="s">
        <v>9</v>
      </c>
      <c r="D253" s="83" t="str">
        <f>IF(ISERR(Общее!#REF!),"-",Общее!#REF!)</f>
        <v>-</v>
      </c>
      <c r="E253" s="83" t="str">
        <f>IF(ISERR(Общее!#REF!),"-",Общее!#REF!)</f>
        <v>-</v>
      </c>
      <c r="F253" s="83">
        <f>IF(ISERR(Общее!E318),"-",Общее!E318)</f>
        <v>100</v>
      </c>
    </row>
    <row r="254" spans="1:6" ht="30">
      <c r="A254" s="6" t="s">
        <v>297</v>
      </c>
      <c r="B254" s="36" t="s">
        <v>298</v>
      </c>
      <c r="C254" s="13"/>
      <c r="D254" s="15"/>
      <c r="E254" s="15"/>
      <c r="F254" s="15"/>
    </row>
    <row r="255" spans="1:6">
      <c r="A255" s="6"/>
      <c r="B255" s="36" t="s">
        <v>1515</v>
      </c>
      <c r="C255" s="13" t="s">
        <v>9</v>
      </c>
      <c r="D255" s="83" t="str">
        <f>IF(ISERR(Общее!#REF!),"-",Общее!#REF!)</f>
        <v>-</v>
      </c>
      <c r="E255" s="83" t="str">
        <f>IF(ISERR(Общее!#REF!),"-",Общее!#REF!)</f>
        <v>-</v>
      </c>
      <c r="F255" s="83">
        <f>IF(ISERR(Общее!E330),"-",Общее!E330)</f>
        <v>47.058823529411761</v>
      </c>
    </row>
    <row r="256" spans="1:6">
      <c r="A256" s="6"/>
      <c r="B256" s="36" t="s">
        <v>1516</v>
      </c>
      <c r="C256" s="13" t="s">
        <v>9</v>
      </c>
      <c r="D256" s="83" t="str">
        <f>IF(ISERR(Общее!#REF!),"-",Общее!#REF!)</f>
        <v>-</v>
      </c>
      <c r="E256" s="83" t="str">
        <f>IF(ISERR(Общее!#REF!),"-",Общее!#REF!)</f>
        <v>-</v>
      </c>
      <c r="F256" s="83">
        <f>IF(ISERR(Общее!E331),"-",Общее!E331)</f>
        <v>0</v>
      </c>
    </row>
    <row r="257" spans="1:6" ht="60">
      <c r="A257" s="10" t="s">
        <v>303</v>
      </c>
      <c r="B257" s="35" t="s">
        <v>302</v>
      </c>
      <c r="C257" s="8"/>
      <c r="D257" s="15"/>
      <c r="E257" s="15"/>
      <c r="F257" s="15"/>
    </row>
    <row r="258" spans="1:6">
      <c r="A258" s="6" t="s">
        <v>305</v>
      </c>
      <c r="B258" s="36" t="s">
        <v>304</v>
      </c>
      <c r="C258" s="13"/>
      <c r="D258" s="15"/>
      <c r="E258" s="15"/>
      <c r="F258" s="15"/>
    </row>
    <row r="259" spans="1:6">
      <c r="A259" s="6"/>
      <c r="B259" s="36" t="s">
        <v>1515</v>
      </c>
      <c r="C259" s="13" t="s">
        <v>9</v>
      </c>
      <c r="D259" s="83" t="str">
        <f>IF(ISERR(Общее!#REF!),"-",Общее!#REF!)</f>
        <v>-</v>
      </c>
      <c r="E259" s="83" t="str">
        <f>IF(ISERR(Общее!#REF!),"-",Общее!#REF!)</f>
        <v>-</v>
      </c>
      <c r="F259" s="83">
        <f>IF(ISERR(Общее!E344),"-",Общее!E344)</f>
        <v>97.142857142857139</v>
      </c>
    </row>
    <row r="260" spans="1:6">
      <c r="A260" s="6"/>
      <c r="B260" s="36" t="s">
        <v>1517</v>
      </c>
      <c r="C260" s="13" t="s">
        <v>9</v>
      </c>
      <c r="D260" s="83" t="str">
        <f>IF(ISERR(Общее!#REF!),"-",Общее!#REF!)</f>
        <v>-</v>
      </c>
      <c r="E260" s="83" t="str">
        <f>IF(ISERR(Общее!#REF!),"-",Общее!#REF!)</f>
        <v>-</v>
      </c>
      <c r="F260" s="83">
        <f>IF(ISERR(Общее!E345),"-",Общее!E345)</f>
        <v>97.142857142857139</v>
      </c>
    </row>
    <row r="261" spans="1:6">
      <c r="A261" s="6"/>
      <c r="B261" s="36" t="s">
        <v>1518</v>
      </c>
      <c r="C261" s="13" t="s">
        <v>9</v>
      </c>
      <c r="D261" s="83" t="str">
        <f>IF(ISERR(Общее!#REF!),"-",Общее!#REF!)</f>
        <v>-</v>
      </c>
      <c r="E261" s="83" t="str">
        <f>IF(ISERR(Общее!#REF!),"-",Общее!#REF!)</f>
        <v>-</v>
      </c>
      <c r="F261" s="83" t="str">
        <f>IF(ISERR(Общее!E346),"-",Общее!E346)</f>
        <v>-</v>
      </c>
    </row>
    <row r="262" spans="1:6">
      <c r="A262" s="6"/>
      <c r="B262" s="36" t="s">
        <v>1516</v>
      </c>
      <c r="C262" s="13" t="s">
        <v>9</v>
      </c>
      <c r="D262" s="83" t="str">
        <f>IF(ISERR(Общее!#REF!),"-",Общее!#REF!)</f>
        <v>-</v>
      </c>
      <c r="E262" s="83" t="str">
        <f>IF(ISERR(Общее!#REF!),"-",Общее!#REF!)</f>
        <v>-</v>
      </c>
      <c r="F262" s="83">
        <f>IF(ISERR(Общее!E347),"-",Общее!E347)</f>
        <v>100</v>
      </c>
    </row>
    <row r="263" spans="1:6">
      <c r="A263" s="6"/>
      <c r="B263" s="36" t="s">
        <v>1517</v>
      </c>
      <c r="C263" s="13" t="s">
        <v>9</v>
      </c>
      <c r="D263" s="83" t="str">
        <f>IF(ISERR(Общее!#REF!),"-",Общее!#REF!)</f>
        <v>-</v>
      </c>
      <c r="E263" s="83" t="str">
        <f>IF(ISERR(Общее!#REF!),"-",Общее!#REF!)</f>
        <v>-</v>
      </c>
      <c r="F263" s="83">
        <f>IF(ISERR(Общее!E348),"-",Общее!E348)</f>
        <v>100</v>
      </c>
    </row>
    <row r="264" spans="1:6">
      <c r="A264" s="6"/>
      <c r="B264" s="36" t="s">
        <v>1518</v>
      </c>
      <c r="C264" s="13" t="s">
        <v>9</v>
      </c>
      <c r="D264" s="83" t="str">
        <f>IF(ISERR(Общее!#REF!),"-",Общее!#REF!)</f>
        <v>-</v>
      </c>
      <c r="E264" s="83" t="str">
        <f>IF(ISERR(Общее!#REF!),"-",Общее!#REF!)</f>
        <v>-</v>
      </c>
      <c r="F264" s="83" t="str">
        <f>IF(ISERR(Общее!E349),"-",Общее!E349)</f>
        <v>-</v>
      </c>
    </row>
    <row r="265" spans="1:6" ht="45">
      <c r="A265" s="10" t="s">
        <v>311</v>
      </c>
      <c r="B265" s="35" t="s">
        <v>310</v>
      </c>
      <c r="C265" s="8"/>
      <c r="D265" s="15"/>
      <c r="E265" s="15"/>
      <c r="F265" s="15"/>
    </row>
    <row r="266" spans="1:6" ht="30">
      <c r="A266" s="6" t="s">
        <v>322</v>
      </c>
      <c r="B266" s="36" t="s">
        <v>312</v>
      </c>
      <c r="C266" s="13" t="s">
        <v>1326</v>
      </c>
      <c r="D266" s="83" t="str">
        <f>IF(ISERR(Общее!#REF!),"-",Общее!#REF!)</f>
        <v>-</v>
      </c>
      <c r="E266" s="83" t="str">
        <f>IF(ISERR(Общее!#REF!),"-",Общее!#REF!)</f>
        <v>-</v>
      </c>
      <c r="F266" s="83">
        <f>IF(ISERR(Общее!E369),"-",Общее!E369)</f>
        <v>119.26419228694714</v>
      </c>
    </row>
    <row r="267" spans="1:6">
      <c r="A267" s="6"/>
      <c r="B267" s="36" t="s">
        <v>1515</v>
      </c>
      <c r="C267" s="13" t="s">
        <v>1326</v>
      </c>
      <c r="D267" s="83" t="str">
        <f>IF(ISERR(Общее!#REF!),"-",Общее!#REF!)</f>
        <v>-</v>
      </c>
      <c r="E267" s="83" t="str">
        <f>IF(ISERR(Общее!#REF!),"-",Общее!#REF!)</f>
        <v>-</v>
      </c>
      <c r="F267" s="83">
        <f>IF(ISERR(Общее!E370),"-",Общее!E370)</f>
        <v>119.09243554952511</v>
      </c>
    </row>
    <row r="268" spans="1:6">
      <c r="A268" s="6"/>
      <c r="B268" s="36" t="s">
        <v>1516</v>
      </c>
      <c r="C268" s="13" t="s">
        <v>1326</v>
      </c>
      <c r="D268" s="83" t="str">
        <f>IF(ISERR(Общее!#REF!),"-",Общее!#REF!)</f>
        <v>-</v>
      </c>
      <c r="E268" s="83" t="str">
        <f>IF(ISERR(Общее!#REF!),"-",Общее!#REF!)</f>
        <v>-</v>
      </c>
      <c r="F268" s="83">
        <f>IF(ISERR(Общее!E371),"-",Общее!E371)</f>
        <v>146.78260869565219</v>
      </c>
    </row>
    <row r="269" spans="1:6" ht="30">
      <c r="A269" s="6" t="s">
        <v>321</v>
      </c>
      <c r="B269" s="36" t="s">
        <v>324</v>
      </c>
      <c r="C269" s="13" t="s">
        <v>9</v>
      </c>
      <c r="D269" s="83" t="str">
        <f>IF(ISERR(Общее!#REF!),"-",Общее!#REF!)</f>
        <v>-</v>
      </c>
      <c r="E269" s="83" t="str">
        <f>IF(ISERR(Общее!#REF!),"-",Общее!#REF!)</f>
        <v>-</v>
      </c>
      <c r="F269" s="83">
        <f>IF(ISERR(Общее!E376),"-",Общее!E376)</f>
        <v>2.091409676999016</v>
      </c>
    </row>
    <row r="270" spans="1:6">
      <c r="A270" s="6"/>
      <c r="B270" s="36" t="s">
        <v>1515</v>
      </c>
      <c r="C270" s="13" t="s">
        <v>9</v>
      </c>
      <c r="D270" s="83" t="str">
        <f>IF(ISERR(Общее!#REF!),"-",Общее!#REF!)</f>
        <v>-</v>
      </c>
      <c r="E270" s="83" t="str">
        <f>IF(ISERR(Общее!#REF!),"-",Общее!#REF!)</f>
        <v>-</v>
      </c>
      <c r="F270" s="83">
        <f>IF(ISERR(Общее!E377),"-",Общее!E377)</f>
        <v>1.9332667776560915</v>
      </c>
    </row>
    <row r="271" spans="1:6">
      <c r="A271" s="6"/>
      <c r="B271" s="36" t="s">
        <v>1516</v>
      </c>
      <c r="C271" s="13" t="s">
        <v>9</v>
      </c>
      <c r="D271" s="83" t="str">
        <f>IF(ISERR(Общее!#REF!),"-",Общее!#REF!)</f>
        <v>-</v>
      </c>
      <c r="E271" s="83" t="str">
        <f>IF(ISERR(Общее!#REF!),"-",Общее!#REF!)</f>
        <v>-</v>
      </c>
      <c r="F271" s="83">
        <f>IF(ISERR(Общее!E378),"-",Общее!E378)</f>
        <v>22.648844786729857</v>
      </c>
    </row>
    <row r="272" spans="1:6" ht="30">
      <c r="A272" s="10" t="s">
        <v>333</v>
      </c>
      <c r="B272" s="35" t="s">
        <v>332</v>
      </c>
      <c r="C272" s="8"/>
      <c r="D272" s="15"/>
      <c r="E272" s="15"/>
      <c r="F272" s="15"/>
    </row>
    <row r="273" spans="1:6" ht="30">
      <c r="A273" s="6" t="s">
        <v>335</v>
      </c>
      <c r="B273" s="36" t="s">
        <v>334</v>
      </c>
      <c r="C273" s="13"/>
      <c r="D273" s="15"/>
      <c r="E273" s="15"/>
      <c r="F273" s="15"/>
    </row>
    <row r="274" spans="1:6">
      <c r="A274" s="6"/>
      <c r="B274" s="36" t="s">
        <v>1515</v>
      </c>
      <c r="C274" s="13" t="s">
        <v>9</v>
      </c>
      <c r="D274" s="83" t="str">
        <f>IF(ISERR(Общее!#REF!),"-",Общее!#REF!)</f>
        <v>-</v>
      </c>
      <c r="E274" s="83" t="str">
        <f>IF(ISERR(Общее!#REF!),"-",Общее!#REF!)</f>
        <v>-</v>
      </c>
      <c r="F274" s="83">
        <f>IF(ISERR(Общее!E385),"-",Общее!E385)</f>
        <v>82.35294117647058</v>
      </c>
    </row>
    <row r="275" spans="1:6">
      <c r="A275" s="6"/>
      <c r="B275" s="36" t="s">
        <v>1516</v>
      </c>
      <c r="C275" s="13" t="s">
        <v>9</v>
      </c>
      <c r="D275" s="83" t="str">
        <f>IF(ISERR(Общее!#REF!),"-",Общее!#REF!)</f>
        <v>-</v>
      </c>
      <c r="E275" s="83" t="str">
        <f>IF(ISERR(Общее!#REF!),"-",Общее!#REF!)</f>
        <v>-</v>
      </c>
      <c r="F275" s="83">
        <f>IF(ISERR(Общее!E386),"-",Общее!E386)</f>
        <v>100</v>
      </c>
    </row>
    <row r="276" spans="1:6" ht="30">
      <c r="A276" s="6" t="s">
        <v>340</v>
      </c>
      <c r="B276" s="36" t="s">
        <v>339</v>
      </c>
      <c r="C276" s="13"/>
      <c r="D276" s="15"/>
      <c r="E276" s="15"/>
      <c r="F276" s="15"/>
    </row>
    <row r="277" spans="1:6">
      <c r="A277" s="6"/>
      <c r="B277" s="36" t="s">
        <v>1515</v>
      </c>
      <c r="C277" s="13" t="s">
        <v>9</v>
      </c>
      <c r="D277" s="83" t="str">
        <f>IF(ISERR(Общее!#REF!),"-",Общее!#REF!)</f>
        <v>-</v>
      </c>
      <c r="E277" s="83" t="str">
        <f>IF(ISERR(Общее!#REF!),"-",Общее!#REF!)</f>
        <v>-</v>
      </c>
      <c r="F277" s="83">
        <f>IF(ISERR(Общее!E398),"-",Общее!E398)</f>
        <v>100</v>
      </c>
    </row>
    <row r="278" spans="1:6">
      <c r="A278" s="6"/>
      <c r="B278" s="36" t="s">
        <v>1516</v>
      </c>
      <c r="C278" s="13" t="s">
        <v>9</v>
      </c>
      <c r="D278" s="83" t="str">
        <f>IF(ISERR(Общее!#REF!),"-",Общее!#REF!)</f>
        <v>-</v>
      </c>
      <c r="E278" s="83" t="str">
        <f>IF(ISERR(Общее!#REF!),"-",Общее!#REF!)</f>
        <v>-</v>
      </c>
      <c r="F278" s="83">
        <f>IF(ISERR(Общее!E399),"-",Общее!E399)</f>
        <v>100</v>
      </c>
    </row>
    <row r="279" spans="1:6" ht="30">
      <c r="A279" s="6" t="s">
        <v>345</v>
      </c>
      <c r="B279" s="36" t="s">
        <v>344</v>
      </c>
      <c r="C279" s="13"/>
      <c r="D279" s="15"/>
      <c r="E279" s="15"/>
      <c r="F279" s="15"/>
    </row>
    <row r="280" spans="1:6">
      <c r="A280" s="6"/>
      <c r="B280" s="36" t="s">
        <v>1515</v>
      </c>
      <c r="C280" s="13" t="s">
        <v>9</v>
      </c>
      <c r="D280" s="83" t="str">
        <f>IF(ISERR(Общее!#REF!),"-",Общее!#REF!)</f>
        <v>-</v>
      </c>
      <c r="E280" s="83" t="str">
        <f>IF(ISERR(Общее!#REF!),"-",Общее!#REF!)</f>
        <v>-</v>
      </c>
      <c r="F280" s="83">
        <f>IF(ISERR(Общее!E411),"-",Общее!E411)</f>
        <v>100</v>
      </c>
    </row>
    <row r="281" spans="1:6">
      <c r="A281" s="6"/>
      <c r="B281" s="36" t="s">
        <v>1516</v>
      </c>
      <c r="C281" s="13" t="s">
        <v>9</v>
      </c>
      <c r="D281" s="83" t="str">
        <f>IF(ISERR(Общее!#REF!),"-",Общее!#REF!)</f>
        <v>-</v>
      </c>
      <c r="E281" s="83" t="str">
        <f>IF(ISERR(Общее!#REF!),"-",Общее!#REF!)</f>
        <v>-</v>
      </c>
      <c r="F281" s="83">
        <f>IF(ISERR(Общее!E412),"-",Общее!E412)</f>
        <v>100</v>
      </c>
    </row>
    <row r="282" spans="1:6" ht="30">
      <c r="A282" s="6" t="s">
        <v>353</v>
      </c>
      <c r="B282" s="36" t="s">
        <v>349</v>
      </c>
      <c r="C282" s="13"/>
      <c r="D282" s="15"/>
      <c r="E282" s="15"/>
      <c r="F282" s="15"/>
    </row>
    <row r="283" spans="1:6">
      <c r="A283" s="6"/>
      <c r="B283" s="36" t="s">
        <v>1515</v>
      </c>
      <c r="C283" s="13" t="s">
        <v>9</v>
      </c>
      <c r="D283" s="83" t="str">
        <f>IF(ISERR(Общее!#REF!),"-",Общее!#REF!)</f>
        <v>-</v>
      </c>
      <c r="E283" s="83" t="str">
        <f>IF(ISERR(Общее!#REF!),"-",Общее!#REF!)</f>
        <v>-</v>
      </c>
      <c r="F283" s="83">
        <f>IF(ISERR(Общее!E424),"-",Общее!E424)</f>
        <v>100</v>
      </c>
    </row>
    <row r="284" spans="1:6">
      <c r="A284" s="6"/>
      <c r="B284" s="36" t="s">
        <v>1516</v>
      </c>
      <c r="C284" s="13" t="s">
        <v>9</v>
      </c>
      <c r="D284" s="83" t="str">
        <f>IF(ISERR(Общее!#REF!),"-",Общее!#REF!)</f>
        <v>-</v>
      </c>
      <c r="E284" s="83" t="str">
        <f>IF(ISERR(Общее!#REF!),"-",Общее!#REF!)</f>
        <v>-</v>
      </c>
      <c r="F284" s="83">
        <f>IF(ISERR(Общее!E425),"-",Общее!E425)</f>
        <v>0</v>
      </c>
    </row>
    <row r="285" spans="1:6" ht="30">
      <c r="A285" s="6" t="s">
        <v>354</v>
      </c>
      <c r="B285" s="36" t="s">
        <v>355</v>
      </c>
      <c r="C285" s="13"/>
      <c r="D285" s="15"/>
      <c r="E285" s="15"/>
      <c r="F285" s="15"/>
    </row>
    <row r="286" spans="1:6">
      <c r="A286" s="6"/>
      <c r="B286" s="36" t="s">
        <v>1515</v>
      </c>
      <c r="C286" s="13" t="s">
        <v>9</v>
      </c>
      <c r="D286" s="83" t="str">
        <f>IF(ISERR(Общее!#REF!),"-",Общее!#REF!)</f>
        <v>-</v>
      </c>
      <c r="E286" s="83" t="str">
        <f>IF(ISERR(Общее!#REF!),"-",Общее!#REF!)</f>
        <v>-</v>
      </c>
      <c r="F286" s="83">
        <f>IF(ISERR(Общее!E437),"-",Общее!E437)</f>
        <v>100</v>
      </c>
    </row>
    <row r="287" spans="1:6">
      <c r="A287" s="6"/>
      <c r="B287" s="36" t="s">
        <v>1516</v>
      </c>
      <c r="C287" s="13" t="s">
        <v>9</v>
      </c>
      <c r="D287" s="83" t="str">
        <f>IF(ISERR(Общее!#REF!),"-",Общее!#REF!)</f>
        <v>-</v>
      </c>
      <c r="E287" s="83" t="str">
        <f>IF(ISERR(Общее!#REF!),"-",Общее!#REF!)</f>
        <v>-</v>
      </c>
      <c r="F287" s="83">
        <f>IF(ISERR(Общее!E438),"-",Общее!E438)</f>
        <v>100</v>
      </c>
    </row>
    <row r="288" spans="1:6" ht="30">
      <c r="A288" s="6" t="s">
        <v>359</v>
      </c>
      <c r="B288" s="36" t="s">
        <v>360</v>
      </c>
      <c r="C288" s="13"/>
      <c r="D288" s="15"/>
      <c r="E288" s="15"/>
      <c r="F288" s="15"/>
    </row>
    <row r="289" spans="1:6">
      <c r="A289" s="6"/>
      <c r="B289" s="36" t="s">
        <v>1515</v>
      </c>
      <c r="C289" s="13" t="s">
        <v>9</v>
      </c>
      <c r="D289" s="83" t="str">
        <f>IF(ISERR(Общее!#REF!),"-",Общее!#REF!)</f>
        <v>-</v>
      </c>
      <c r="E289" s="83" t="str">
        <f>IF(ISERR(Общее!#REF!),"-",Общее!#REF!)</f>
        <v>-</v>
      </c>
      <c r="F289" s="83">
        <f>IF(ISERR(Общее!E450),"-",Общее!E450)</f>
        <v>0</v>
      </c>
    </row>
    <row r="290" spans="1:6">
      <c r="A290" s="6"/>
      <c r="B290" s="36" t="s">
        <v>1516</v>
      </c>
      <c r="C290" s="13" t="s">
        <v>9</v>
      </c>
      <c r="D290" s="83" t="str">
        <f>IF(ISERR(Общее!#REF!),"-",Общее!#REF!)</f>
        <v>-</v>
      </c>
      <c r="E290" s="83" t="str">
        <f>IF(ISERR(Общее!#REF!),"-",Общее!#REF!)</f>
        <v>-</v>
      </c>
      <c r="F290" s="83">
        <f>IF(ISERR(Общее!E451),"-",Общее!E451)</f>
        <v>0</v>
      </c>
    </row>
    <row r="291" spans="1:6" ht="30">
      <c r="A291" s="6" t="s">
        <v>364</v>
      </c>
      <c r="B291" s="36" t="s">
        <v>365</v>
      </c>
      <c r="C291" s="13"/>
      <c r="D291" s="15"/>
      <c r="E291" s="15"/>
      <c r="F291" s="15"/>
    </row>
    <row r="292" spans="1:6">
      <c r="A292" s="6"/>
      <c r="B292" s="36" t="s">
        <v>1515</v>
      </c>
      <c r="C292" s="13" t="s">
        <v>9</v>
      </c>
      <c r="D292" s="83" t="str">
        <f>IF(ISERR(Общее!#REF!),"-",Общее!#REF!)</f>
        <v>-</v>
      </c>
      <c r="E292" s="83" t="str">
        <f>IF(ISERR(Общее!#REF!),"-",Общее!#REF!)</f>
        <v>-</v>
      </c>
      <c r="F292" s="83">
        <f>IF(ISERR(Общее!E463),"-",Общее!E463)</f>
        <v>0</v>
      </c>
    </row>
    <row r="293" spans="1:6">
      <c r="A293" s="6"/>
      <c r="B293" s="36" t="s">
        <v>1516</v>
      </c>
      <c r="C293" s="13" t="s">
        <v>9</v>
      </c>
      <c r="D293" s="83" t="str">
        <f>IF(ISERR(Общее!#REF!),"-",Общее!#REF!)</f>
        <v>-</v>
      </c>
      <c r="E293" s="83" t="str">
        <f>IF(ISERR(Общее!#REF!),"-",Общее!#REF!)</f>
        <v>-</v>
      </c>
      <c r="F293" s="83">
        <f>IF(ISERR(Общее!E464),"-",Общее!E464)</f>
        <v>0</v>
      </c>
    </row>
    <row r="294" spans="1:6" s="113" customFormat="1" hidden="1">
      <c r="A294" s="189" t="s">
        <v>369</v>
      </c>
      <c r="B294" s="189"/>
      <c r="C294" s="189"/>
      <c r="D294" s="189"/>
      <c r="E294" s="189"/>
      <c r="F294" s="189"/>
    </row>
    <row r="295" spans="1:6" s="113" customFormat="1" hidden="1">
      <c r="A295" s="189" t="s">
        <v>370</v>
      </c>
      <c r="B295" s="189"/>
      <c r="C295" s="189"/>
      <c r="D295" s="189"/>
      <c r="E295" s="189"/>
      <c r="F295" s="189"/>
    </row>
    <row r="296" spans="1:6" s="113" customFormat="1" ht="45" hidden="1">
      <c r="A296" s="125" t="s">
        <v>371</v>
      </c>
      <c r="B296" s="126" t="s">
        <v>372</v>
      </c>
      <c r="C296" s="111"/>
      <c r="D296" s="114"/>
      <c r="E296" s="114"/>
      <c r="F296" s="114"/>
    </row>
    <row r="297" spans="1:6" s="113" customFormat="1" ht="75" hidden="1">
      <c r="A297" s="13" t="s">
        <v>373</v>
      </c>
      <c r="B297" s="82" t="s">
        <v>374</v>
      </c>
      <c r="C297" s="13" t="s">
        <v>9</v>
      </c>
      <c r="D297" s="133">
        <f>IF(ISERR(Профессиональное!E10),"-",Профессиональное!E10)</f>
        <v>7.15</v>
      </c>
      <c r="E297" s="133">
        <f>IF(ISERR(Профессиональное!F10),"-",Профессиональное!F10)</f>
        <v>6.99</v>
      </c>
      <c r="F297" s="133">
        <f>IF(ISERR(Профессиональное!G10),"-",Профессиональное!G10)</f>
        <v>0</v>
      </c>
    </row>
    <row r="298" spans="1:6" s="113" customFormat="1" ht="75" hidden="1">
      <c r="A298" s="13" t="s">
        <v>380</v>
      </c>
      <c r="B298" s="82" t="s">
        <v>379</v>
      </c>
      <c r="C298" s="13" t="s">
        <v>9</v>
      </c>
      <c r="D298" s="133">
        <f>IF(ISERR(Профессиональное!E14),"-",Профессиональное!E14)</f>
        <v>14.9</v>
      </c>
      <c r="E298" s="133">
        <f>IF(ISERR(Профессиональное!F14),"-",Профессиональное!F14)</f>
        <v>22.46</v>
      </c>
      <c r="F298" s="133">
        <f>IF(ISERR(Профессиональное!G14),"-",Профессиональное!G14)</f>
        <v>0</v>
      </c>
    </row>
    <row r="299" spans="1:6" s="113" customFormat="1" ht="45" hidden="1">
      <c r="A299" s="13" t="s">
        <v>1685</v>
      </c>
      <c r="B299" s="22" t="s">
        <v>1688</v>
      </c>
      <c r="C299" s="13" t="s">
        <v>1324</v>
      </c>
      <c r="D299" s="133" t="str">
        <f>IF(ISERR(Профессиональное!E17),"-",Профессиональное!E17)</f>
        <v>-</v>
      </c>
      <c r="E299" s="133" t="str">
        <f>IF(ISERR(Профессиональное!F17),"-",Профессиональное!F17)</f>
        <v>-</v>
      </c>
      <c r="F299" s="133" t="str">
        <f>IF(ISERR(Профессиональное!G17),"-",Профессиональное!G17)</f>
        <v>-</v>
      </c>
    </row>
    <row r="300" spans="1:6" s="113" customFormat="1" ht="45" hidden="1">
      <c r="A300" s="125" t="s">
        <v>384</v>
      </c>
      <c r="B300" s="126" t="s">
        <v>385</v>
      </c>
      <c r="C300" s="13"/>
      <c r="D300" s="114"/>
      <c r="E300" s="114"/>
      <c r="F300" s="114"/>
    </row>
    <row r="301" spans="1:6" s="113" customFormat="1" ht="90" hidden="1">
      <c r="A301" s="13" t="s">
        <v>387</v>
      </c>
      <c r="B301" s="82" t="s">
        <v>386</v>
      </c>
      <c r="C301" s="13" t="s">
        <v>9</v>
      </c>
      <c r="D301" s="133">
        <f>IF(ISERR(Профессиональное!E21),"-",Профессиональное!E21)</f>
        <v>0.34</v>
      </c>
      <c r="E301" s="133">
        <f>IF(ISERR(Профессиональное!F21),"-",Профессиональное!F21)</f>
        <v>0</v>
      </c>
      <c r="F301" s="133" t="str">
        <f>IF(ISERR(Профессиональное!G21),"-",Профессиональное!G21)</f>
        <v>-</v>
      </c>
    </row>
    <row r="302" spans="1:6" s="113" customFormat="1" ht="120" hidden="1">
      <c r="A302" s="13" t="s">
        <v>392</v>
      </c>
      <c r="B302" s="82" t="s">
        <v>393</v>
      </c>
      <c r="C302" s="13"/>
      <c r="D302" s="114"/>
      <c r="E302" s="114"/>
      <c r="F302" s="114"/>
    </row>
    <row r="303" spans="1:6" s="113" customFormat="1" hidden="1">
      <c r="A303" s="111"/>
      <c r="B303" s="82" t="s">
        <v>1529</v>
      </c>
      <c r="C303" s="13" t="s">
        <v>9</v>
      </c>
      <c r="D303" s="133">
        <f>IF(ISERR(Профессиональное!E25),"-",Профессиональное!E25)</f>
        <v>90.93</v>
      </c>
      <c r="E303" s="133">
        <f>IF(ISERR(Профессиональное!F25),"-",Профессиональное!F25)</f>
        <v>93.69747899159664</v>
      </c>
      <c r="F303" s="133" t="str">
        <f>IF(ISERR(Профессиональное!G25),"-",Профессиональное!G25)</f>
        <v>-</v>
      </c>
    </row>
    <row r="304" spans="1:6" s="113" customFormat="1" hidden="1">
      <c r="A304" s="111"/>
      <c r="B304" s="82" t="s">
        <v>1530</v>
      </c>
      <c r="C304" s="13" t="s">
        <v>9</v>
      </c>
      <c r="D304" s="133">
        <f>IF(ISERR(Профессиональное!E34),"-",Профессиональное!E34)</f>
        <v>3.1</v>
      </c>
      <c r="E304" s="133">
        <f>IF(ISERR(Профессиональное!F34),"-",Профессиональное!F34)</f>
        <v>3.8565426170468187</v>
      </c>
      <c r="F304" s="133" t="str">
        <f>IF(ISERR(Профессиональное!G34),"-",Профессиональное!G34)</f>
        <v>-</v>
      </c>
    </row>
    <row r="305" spans="1:6" s="113" customFormat="1" ht="120" hidden="1">
      <c r="A305" s="13" t="s">
        <v>407</v>
      </c>
      <c r="B305" s="82" t="s">
        <v>406</v>
      </c>
      <c r="C305" s="13"/>
      <c r="D305" s="114"/>
      <c r="E305" s="114"/>
      <c r="F305" s="114"/>
    </row>
    <row r="306" spans="1:6" s="113" customFormat="1" hidden="1">
      <c r="A306" s="111"/>
      <c r="B306" s="82" t="s">
        <v>1529</v>
      </c>
      <c r="C306" s="13"/>
      <c r="D306" s="114"/>
      <c r="E306" s="114"/>
      <c r="F306" s="114"/>
    </row>
    <row r="307" spans="1:6" s="113" customFormat="1" hidden="1">
      <c r="A307" s="111"/>
      <c r="B307" s="82" t="s">
        <v>1515</v>
      </c>
      <c r="C307" s="13" t="s">
        <v>9</v>
      </c>
      <c r="D307" s="133">
        <f>IF(ISERR(Профессиональное!E45),"-",Профессиональное!E45)</f>
        <v>63.46</v>
      </c>
      <c r="E307" s="133">
        <f>IF(ISERR(Профессиональное!F45),"-",Профессиональное!F45)</f>
        <v>64.047929409405384</v>
      </c>
      <c r="F307" s="133" t="str">
        <f>IF(ISERR(Профессиональное!G45),"-",Профессиональное!G45)</f>
        <v>-</v>
      </c>
    </row>
    <row r="308" spans="1:6" s="113" customFormat="1" hidden="1">
      <c r="A308" s="111"/>
      <c r="B308" s="82" t="s">
        <v>1516</v>
      </c>
      <c r="C308" s="13" t="s">
        <v>9</v>
      </c>
      <c r="D308" s="133">
        <f>IF(ISERR(Профессиональное!E46),"-",Профессиональное!E46)</f>
        <v>72.22</v>
      </c>
      <c r="E308" s="133">
        <f>IF(ISERR(Профессиональное!F46),"-",Профессиональное!F46)</f>
        <v>66.417910447761201</v>
      </c>
      <c r="F308" s="133" t="str">
        <f>IF(ISERR(Профессиональное!G46),"-",Профессиональное!G46)</f>
        <v>-</v>
      </c>
    </row>
    <row r="309" spans="1:6" s="113" customFormat="1" hidden="1">
      <c r="A309" s="111"/>
      <c r="B309" s="82" t="s">
        <v>1530</v>
      </c>
      <c r="C309" s="13"/>
      <c r="D309" s="114"/>
      <c r="E309" s="114"/>
      <c r="F309" s="114"/>
    </row>
    <row r="310" spans="1:6" s="113" customFormat="1" hidden="1">
      <c r="A310" s="111"/>
      <c r="B310" s="82" t="s">
        <v>1515</v>
      </c>
      <c r="C310" s="13" t="s">
        <v>9</v>
      </c>
      <c r="D310" s="133">
        <f>IF(ISERR(Профессиональное!E54),"-",Профессиональное!E54)</f>
        <v>36.54</v>
      </c>
      <c r="E310" s="133">
        <f>IF(ISERR(Профессиональное!F54),"-",Профессиональное!F54)</f>
        <v>35.952070590594602</v>
      </c>
      <c r="F310" s="133" t="str">
        <f>IF(ISERR(Профессиональное!G54),"-",Профессиональное!G54)</f>
        <v>-</v>
      </c>
    </row>
    <row r="311" spans="1:6" s="113" customFormat="1" hidden="1">
      <c r="A311" s="111"/>
      <c r="B311" s="82" t="s">
        <v>1516</v>
      </c>
      <c r="C311" s="13" t="s">
        <v>9</v>
      </c>
      <c r="D311" s="133">
        <f>IF(ISERR(Профессиональное!E55),"-",Профессиональное!E55)</f>
        <v>27.78</v>
      </c>
      <c r="E311" s="133">
        <f>IF(ISERR(Профессиональное!F55),"-",Профессиональное!F55)</f>
        <v>33.582089552238806</v>
      </c>
      <c r="F311" s="133" t="str">
        <f>IF(ISERR(Профессиональное!G55),"-",Профессиональное!G55)</f>
        <v>-</v>
      </c>
    </row>
    <row r="312" spans="1:6" s="113" customFormat="1" ht="60" hidden="1">
      <c r="A312" s="13" t="s">
        <v>412</v>
      </c>
      <c r="B312" s="82" t="s">
        <v>413</v>
      </c>
      <c r="C312" s="13" t="s">
        <v>9</v>
      </c>
      <c r="D312" s="133">
        <f>IF(ISERR(Профессиональное!E62),"-",Профессиональное!E62)</f>
        <v>97.09</v>
      </c>
      <c r="E312" s="133">
        <f>IF(ISERR(Профессиональное!F62),"-",Профессиональное!F62)</f>
        <v>97.674069627851139</v>
      </c>
      <c r="F312" s="133" t="str">
        <f>IF(ISERR(Профессиональное!G62),"-",Профессиональное!G62)</f>
        <v>-</v>
      </c>
    </row>
    <row r="313" spans="1:6" s="113" customFormat="1" ht="105" hidden="1">
      <c r="A313" s="153" t="s">
        <v>422</v>
      </c>
      <c r="B313" s="82" t="s">
        <v>705</v>
      </c>
      <c r="C313" s="13"/>
      <c r="D313" s="114"/>
      <c r="E313" s="114"/>
      <c r="F313" s="114"/>
    </row>
    <row r="314" spans="1:6" s="113" customFormat="1" hidden="1">
      <c r="A314" s="153"/>
      <c r="B314" s="82" t="s">
        <v>1531</v>
      </c>
      <c r="C314" s="13"/>
      <c r="D314" s="114"/>
      <c r="E314" s="114"/>
      <c r="F314" s="114"/>
    </row>
    <row r="315" spans="1:6" s="113" customFormat="1" hidden="1">
      <c r="A315" s="153"/>
      <c r="B315" s="82" t="s">
        <v>1515</v>
      </c>
      <c r="C315" s="13" t="s">
        <v>9</v>
      </c>
      <c r="D315" s="133">
        <f>IF(ISERR(Профессиональное!E71),"-",Профессиональное!E71)</f>
        <v>71.069999999999993</v>
      </c>
      <c r="E315" s="133">
        <f>IF(ISERR(Профессиональное!F71),"-",Профессиональное!F71)</f>
        <v>67.251579264012832</v>
      </c>
      <c r="F315" s="133" t="str">
        <f>IF(ISERR(Профессиональное!G71),"-",Профессиональное!G71)</f>
        <v>-</v>
      </c>
    </row>
    <row r="316" spans="1:6" s="113" customFormat="1" hidden="1">
      <c r="A316" s="153"/>
      <c r="B316" s="82" t="s">
        <v>1516</v>
      </c>
      <c r="C316" s="13" t="s">
        <v>9</v>
      </c>
      <c r="D316" s="133">
        <f>IF(ISERR(Профессиональное!E72),"-",Профессиональное!E72)</f>
        <v>69.44</v>
      </c>
      <c r="E316" s="133">
        <f>IF(ISERR(Профессиональное!F72),"-",Профессиональное!F72)</f>
        <v>58.208955223880601</v>
      </c>
      <c r="F316" s="133" t="str">
        <f>IF(ISERR(Профессиональное!G72),"-",Профессиональное!G72)</f>
        <v>-</v>
      </c>
    </row>
    <row r="317" spans="1:6" s="113" customFormat="1" hidden="1">
      <c r="A317" s="153"/>
      <c r="B317" s="82" t="s">
        <v>1532</v>
      </c>
      <c r="C317" s="13"/>
      <c r="D317" s="114"/>
      <c r="E317" s="114"/>
      <c r="F317" s="114"/>
    </row>
    <row r="318" spans="1:6" s="113" customFormat="1" hidden="1">
      <c r="A318" s="153"/>
      <c r="B318" s="82" t="s">
        <v>1515</v>
      </c>
      <c r="C318" s="13" t="s">
        <v>9</v>
      </c>
      <c r="D318" s="133">
        <f>IF(ISERR(Профессиональное!E74),"-",Профессиональное!E74)</f>
        <v>2.42</v>
      </c>
      <c r="E318" s="133">
        <f>IF(ISERR(Профессиональное!F74),"-",Профессиональное!F74)</f>
        <v>2.266118520004011</v>
      </c>
      <c r="F318" s="133" t="str">
        <f>IF(ISERR(Профессиональное!G74),"-",Профессиональное!G74)</f>
        <v>-</v>
      </c>
    </row>
    <row r="319" spans="1:6" s="113" customFormat="1" hidden="1">
      <c r="A319" s="153"/>
      <c r="B319" s="82" t="s">
        <v>1516</v>
      </c>
      <c r="C319" s="13" t="s">
        <v>9</v>
      </c>
      <c r="D319" s="133">
        <f>IF(ISERR(Профессиональное!E75),"-",Профессиональное!E75)</f>
        <v>0</v>
      </c>
      <c r="E319" s="133">
        <f>IF(ISERR(Профессиональное!F75),"-",Профессиональное!F75)</f>
        <v>0</v>
      </c>
      <c r="F319" s="133" t="str">
        <f>IF(ISERR(Профессиональное!G75),"-",Профессиональное!G75)</f>
        <v>-</v>
      </c>
    </row>
    <row r="320" spans="1:6" s="113" customFormat="1" hidden="1">
      <c r="A320" s="153"/>
      <c r="B320" s="82" t="s">
        <v>1533</v>
      </c>
      <c r="C320" s="13"/>
      <c r="D320" s="114"/>
      <c r="E320" s="114"/>
      <c r="F320" s="114"/>
    </row>
    <row r="321" spans="1:6" s="113" customFormat="1" hidden="1">
      <c r="A321" s="153"/>
      <c r="B321" s="82" t="s">
        <v>1515</v>
      </c>
      <c r="C321" s="13" t="s">
        <v>9</v>
      </c>
      <c r="D321" s="133">
        <f>IF(ISERR(Профессиональное!E77),"-",Профессиональное!E77)</f>
        <v>26.51</v>
      </c>
      <c r="E321" s="133">
        <f>IF(ISERR(Профессиональное!F77),"-",Профессиональное!F77)</f>
        <v>30.482302215983154</v>
      </c>
      <c r="F321" s="133" t="str">
        <f>IF(ISERR(Профессиональное!G77),"-",Профессиональное!G77)</f>
        <v>-</v>
      </c>
    </row>
    <row r="322" spans="1:6" s="113" customFormat="1" hidden="1">
      <c r="A322" s="153"/>
      <c r="B322" s="82" t="s">
        <v>1516</v>
      </c>
      <c r="C322" s="13" t="s">
        <v>9</v>
      </c>
      <c r="D322" s="133">
        <f>IF(ISERR(Профессиональное!E78),"-",Профессиональное!E78)</f>
        <v>30.56</v>
      </c>
      <c r="E322" s="133">
        <f>IF(ISERR(Профессиональное!F78),"-",Профессиональное!F78)</f>
        <v>41.791044776119399</v>
      </c>
      <c r="F322" s="133" t="str">
        <f>IF(ISERR(Профессиональное!G78),"-",Профессиональное!G78)</f>
        <v>-</v>
      </c>
    </row>
    <row r="323" spans="1:6" s="113" customFormat="1" ht="60" hidden="1">
      <c r="A323" s="153" t="s">
        <v>434</v>
      </c>
      <c r="B323" s="82" t="s">
        <v>433</v>
      </c>
      <c r="C323" s="13"/>
      <c r="D323" s="114"/>
      <c r="E323" s="114"/>
      <c r="F323" s="114"/>
    </row>
    <row r="324" spans="1:6" s="113" customFormat="1" hidden="1">
      <c r="A324" s="153"/>
      <c r="B324" s="82" t="s">
        <v>1515</v>
      </c>
      <c r="C324" s="13" t="s">
        <v>9</v>
      </c>
      <c r="D324" s="133">
        <f>IF(ISERR(Профессиональное!E92),"-",Профессиональное!E92)</f>
        <v>34.83</v>
      </c>
      <c r="E324" s="133">
        <f>IF(ISERR(Профессиональное!F92),"-",Профессиональное!F92)</f>
        <v>33.370099268023665</v>
      </c>
      <c r="F324" s="133" t="str">
        <f>IF(ISERR(Профессиональное!G92),"-",Профессиональное!G92)</f>
        <v>-</v>
      </c>
    </row>
    <row r="325" spans="1:6" s="113" customFormat="1" hidden="1">
      <c r="A325" s="153"/>
      <c r="B325" s="82" t="s">
        <v>1516</v>
      </c>
      <c r="C325" s="13" t="s">
        <v>9</v>
      </c>
      <c r="D325" s="133">
        <f>IF(ISERR(Профессиональное!E93),"-",Профессиональное!E93)</f>
        <v>100</v>
      </c>
      <c r="E325" s="133">
        <f>IF(ISERR(Профессиональное!F93),"-",Профессиональное!F93)</f>
        <v>100</v>
      </c>
      <c r="F325" s="133" t="str">
        <f>IF(ISERR(Профессиональное!G93),"-",Профессиональное!G93)</f>
        <v>-</v>
      </c>
    </row>
    <row r="326" spans="1:6" s="113" customFormat="1" ht="60" hidden="1">
      <c r="A326" s="125" t="s">
        <v>436</v>
      </c>
      <c r="B326" s="126" t="s">
        <v>437</v>
      </c>
      <c r="C326" s="111"/>
      <c r="D326" s="114"/>
      <c r="E326" s="114"/>
      <c r="F326" s="114"/>
    </row>
    <row r="327" spans="1:6" s="113" customFormat="1" ht="90" hidden="1">
      <c r="A327" s="13" t="s">
        <v>448</v>
      </c>
      <c r="B327" s="82" t="s">
        <v>438</v>
      </c>
      <c r="C327" s="13"/>
      <c r="D327" s="114"/>
      <c r="E327" s="114"/>
      <c r="F327" s="114"/>
    </row>
    <row r="328" spans="1:6" s="113" customFormat="1" hidden="1">
      <c r="A328" s="13"/>
      <c r="B328" s="82" t="s">
        <v>209</v>
      </c>
      <c r="C328" s="13" t="s">
        <v>9</v>
      </c>
      <c r="D328" s="133">
        <f>IF(ISERR(Профессиональное!E102),"-",Профессиональное!E102)</f>
        <v>86.67</v>
      </c>
      <c r="E328" s="133" t="str">
        <f>IF(ISERR(Профессиональное!F102),"-",Профессиональное!F102)</f>
        <v>-</v>
      </c>
      <c r="F328" s="133" t="str">
        <f>IF(ISERR(Профессиональное!G102),"-",Профессиональное!G102)</f>
        <v>-</v>
      </c>
    </row>
    <row r="329" spans="1:6" s="113" customFormat="1" hidden="1">
      <c r="A329" s="13"/>
      <c r="B329" s="82" t="s">
        <v>439</v>
      </c>
      <c r="C329" s="13" t="s">
        <v>9</v>
      </c>
      <c r="D329" s="133">
        <f>IF(ISERR(Профессиональное!E103),"-",Профессиональное!E103)</f>
        <v>100</v>
      </c>
      <c r="E329" s="133" t="str">
        <f>IF(ISERR(Профессиональное!F103),"-",Профессиональное!F103)</f>
        <v>-</v>
      </c>
      <c r="F329" s="133" t="str">
        <f>IF(ISERR(Профессиональное!G103),"-",Профессиональное!G103)</f>
        <v>-</v>
      </c>
    </row>
    <row r="330" spans="1:6" s="113" customFormat="1" ht="90" hidden="1">
      <c r="A330" s="13" t="s">
        <v>449</v>
      </c>
      <c r="B330" s="82" t="s">
        <v>450</v>
      </c>
      <c r="C330" s="13"/>
      <c r="D330" s="114"/>
      <c r="E330" s="114"/>
      <c r="F330" s="114"/>
    </row>
    <row r="331" spans="1:6" s="113" customFormat="1" hidden="1">
      <c r="A331" s="152"/>
      <c r="B331" s="82" t="s">
        <v>1519</v>
      </c>
      <c r="C331" s="13"/>
      <c r="D331" s="114"/>
      <c r="E331" s="114"/>
      <c r="F331" s="114"/>
    </row>
    <row r="332" spans="1:6" s="113" customFormat="1" hidden="1">
      <c r="A332" s="152"/>
      <c r="B332" s="82" t="s">
        <v>1515</v>
      </c>
      <c r="C332" s="13" t="s">
        <v>9</v>
      </c>
      <c r="D332" s="133">
        <f>IF(ISERR(Профессиональное!E110),"-",Профессиональное!E110)</f>
        <v>87.8</v>
      </c>
      <c r="E332" s="133">
        <f>IF(ISERR(Профессиональное!F110),"-",Профессиональное!F110)</f>
        <v>90.14</v>
      </c>
      <c r="F332" s="133" t="str">
        <f>IF(ISERR(Профессиональное!G110),"-",Профессиональное!G110)</f>
        <v>-</v>
      </c>
    </row>
    <row r="333" spans="1:6" s="113" customFormat="1" hidden="1">
      <c r="A333" s="152"/>
      <c r="B333" s="82" t="s">
        <v>1516</v>
      </c>
      <c r="C333" s="13" t="s">
        <v>9</v>
      </c>
      <c r="D333" s="133">
        <f>IF(ISERR(Профессиональное!E111),"-",Профессиональное!E111)</f>
        <v>100</v>
      </c>
      <c r="E333" s="133" t="str">
        <f>IF(ISERR(Профессиональное!F111),"-",Профессиональное!F111)</f>
        <v>-</v>
      </c>
      <c r="F333" s="133" t="str">
        <f>IF(ISERR(Профессиональное!G111),"-",Профессиональное!G111)</f>
        <v>-</v>
      </c>
    </row>
    <row r="334" spans="1:6" s="113" customFormat="1" hidden="1">
      <c r="A334" s="152"/>
      <c r="B334" s="82" t="s">
        <v>1534</v>
      </c>
      <c r="C334" s="13"/>
      <c r="D334" s="114"/>
      <c r="E334" s="114"/>
      <c r="F334" s="114"/>
    </row>
    <row r="335" spans="1:6" s="113" customFormat="1" hidden="1">
      <c r="A335" s="152"/>
      <c r="B335" s="82" t="s">
        <v>1515</v>
      </c>
      <c r="C335" s="13" t="s">
        <v>9</v>
      </c>
      <c r="D335" s="133">
        <f>IF(ISERR(Профессиональное!E113),"-",Профессиональное!E113)</f>
        <v>97.51</v>
      </c>
      <c r="E335" s="133">
        <f>IF(ISERR(Профессиональное!F113),"-",Профессиональное!F113)</f>
        <v>97.55</v>
      </c>
      <c r="F335" s="133" t="str">
        <f>IF(ISERR(Профессиональное!G113),"-",Профессиональное!G113)</f>
        <v>-</v>
      </c>
    </row>
    <row r="336" spans="1:6" s="113" customFormat="1" hidden="1">
      <c r="A336" s="152"/>
      <c r="B336" s="82" t="s">
        <v>1516</v>
      </c>
      <c r="C336" s="13" t="s">
        <v>9</v>
      </c>
      <c r="D336" s="133">
        <f>IF(ISERR(Профессиональное!E114),"-",Профессиональное!E114)</f>
        <v>100</v>
      </c>
      <c r="E336" s="133" t="str">
        <f>IF(ISERR(Профессиональное!F114),"-",Профессиональное!F114)</f>
        <v>-</v>
      </c>
      <c r="F336" s="133" t="str">
        <f>IF(ISERR(Профессиональное!G114),"-",Профессиональное!G114)</f>
        <v>-</v>
      </c>
    </row>
    <row r="337" spans="1:6" s="113" customFormat="1" ht="90" hidden="1">
      <c r="A337" s="13" t="s">
        <v>464</v>
      </c>
      <c r="B337" s="82" t="s">
        <v>459</v>
      </c>
      <c r="C337" s="13"/>
      <c r="D337" s="114"/>
      <c r="E337" s="114"/>
      <c r="F337" s="114"/>
    </row>
    <row r="338" spans="1:6" s="113" customFormat="1" hidden="1">
      <c r="A338" s="153"/>
      <c r="B338" s="82" t="s">
        <v>1340</v>
      </c>
      <c r="C338" s="13" t="s">
        <v>9</v>
      </c>
      <c r="D338" s="133">
        <f>IF(ISERR(Профессиональное!E128),"-",Профессиональное!E128)</f>
        <v>10</v>
      </c>
      <c r="E338" s="133" t="str">
        <f>IF(ISERR(Профессиональное!F128),"-",Профессиональное!F128)</f>
        <v>-</v>
      </c>
      <c r="F338" s="133" t="str">
        <f>IF(ISERR(Профессиональное!G128),"-",Профессиональное!G128)</f>
        <v>-</v>
      </c>
    </row>
    <row r="339" spans="1:6" s="113" customFormat="1" hidden="1">
      <c r="A339" s="153"/>
      <c r="B339" s="82" t="s">
        <v>467</v>
      </c>
      <c r="C339" s="13" t="s">
        <v>9</v>
      </c>
      <c r="D339" s="133">
        <f>IF(ISERR(Профессиональное!E129),"-",Профессиональное!E129)</f>
        <v>28.89</v>
      </c>
      <c r="E339" s="133" t="str">
        <f>IF(ISERR(Профессиональное!F129),"-",Профессиональное!F129)</f>
        <v>-</v>
      </c>
      <c r="F339" s="133" t="str">
        <f>IF(ISERR(Профессиональное!G129),"-",Профессиональное!G129)</f>
        <v>-</v>
      </c>
    </row>
    <row r="340" spans="1:6" s="113" customFormat="1" ht="90" hidden="1">
      <c r="A340" s="13" t="s">
        <v>411</v>
      </c>
      <c r="B340" s="82" t="s">
        <v>465</v>
      </c>
      <c r="C340" s="13"/>
      <c r="D340" s="114"/>
      <c r="E340" s="114"/>
      <c r="F340" s="114"/>
    </row>
    <row r="341" spans="1:6" s="113" customFormat="1" hidden="1">
      <c r="A341" s="153"/>
      <c r="B341" s="82" t="s">
        <v>1535</v>
      </c>
      <c r="C341" s="13"/>
      <c r="D341" s="114"/>
      <c r="E341" s="114"/>
      <c r="F341" s="114"/>
    </row>
    <row r="342" spans="1:6" s="113" customFormat="1" hidden="1">
      <c r="A342" s="153"/>
      <c r="B342" s="82" t="s">
        <v>1515</v>
      </c>
      <c r="C342" s="13" t="s">
        <v>9</v>
      </c>
      <c r="D342" s="133">
        <f>IF(ISERR(Профессиональное!E135),"-",Профессиональное!E135)</f>
        <v>30.96</v>
      </c>
      <c r="E342" s="133">
        <f>IF(ISERR(Профессиональное!F135),"-",Профессиональное!F135)</f>
        <v>29.43</v>
      </c>
      <c r="F342" s="133" t="str">
        <f>IF(ISERR(Профессиональное!G135),"-",Профессиональное!G135)</f>
        <v>-</v>
      </c>
    </row>
    <row r="343" spans="1:6" s="113" customFormat="1" hidden="1">
      <c r="A343" s="153"/>
      <c r="B343" s="82" t="s">
        <v>1516</v>
      </c>
      <c r="C343" s="13" t="s">
        <v>9</v>
      </c>
      <c r="D343" s="133">
        <f>IF(ISERR(Профессиональное!E136),"-",Профессиональное!E136)</f>
        <v>33.33</v>
      </c>
      <c r="E343" s="133" t="str">
        <f>IF(ISERR(Профессиональное!F136),"-",Профессиональное!F136)</f>
        <v>-</v>
      </c>
      <c r="F343" s="133" t="str">
        <f>IF(ISERR(Профессиональное!G136),"-",Профессиональное!G136)</f>
        <v>-</v>
      </c>
    </row>
    <row r="344" spans="1:6" s="113" customFormat="1" hidden="1">
      <c r="A344" s="153"/>
      <c r="B344" s="82" t="s">
        <v>1536</v>
      </c>
      <c r="C344" s="13"/>
      <c r="D344" s="114"/>
      <c r="E344" s="114"/>
      <c r="F344" s="114"/>
    </row>
    <row r="345" spans="1:6" s="113" customFormat="1" hidden="1">
      <c r="A345" s="153"/>
      <c r="B345" s="82" t="s">
        <v>1515</v>
      </c>
      <c r="C345" s="13" t="s">
        <v>9</v>
      </c>
      <c r="D345" s="133">
        <f>IF(ISERR(Профессиональное!E138),"-",Профессиональное!E138)</f>
        <v>21</v>
      </c>
      <c r="E345" s="133">
        <f>IF(ISERR(Профессиональное!F138),"-",Профессиональное!F138)</f>
        <v>27.200902934537247</v>
      </c>
      <c r="F345" s="133" t="str">
        <f>IF(ISERR(Профессиональное!G138),"-",Профессиональное!G138)</f>
        <v>-</v>
      </c>
    </row>
    <row r="346" spans="1:6" s="113" customFormat="1" hidden="1">
      <c r="A346" s="153"/>
      <c r="B346" s="82" t="s">
        <v>1516</v>
      </c>
      <c r="C346" s="13" t="s">
        <v>9</v>
      </c>
      <c r="D346" s="133">
        <f>IF(ISERR(Профессиональное!E139),"-",Профессиональное!E139)</f>
        <v>0</v>
      </c>
      <c r="E346" s="133" t="str">
        <f>IF(ISERR(Профессиональное!F139),"-",Профессиональное!F139)</f>
        <v>-</v>
      </c>
      <c r="F346" s="133" t="str">
        <f>IF(ISERR(Профессиональное!G139),"-",Профессиональное!G139)</f>
        <v>-</v>
      </c>
    </row>
    <row r="347" spans="1:6" s="113" customFormat="1" ht="75" hidden="1">
      <c r="A347" s="13" t="s">
        <v>473</v>
      </c>
      <c r="B347" s="82" t="s">
        <v>474</v>
      </c>
      <c r="C347" s="111"/>
      <c r="D347" s="114"/>
      <c r="E347" s="114"/>
      <c r="F347" s="114"/>
    </row>
    <row r="348" spans="1:6" s="113" customFormat="1" hidden="1">
      <c r="A348" s="154"/>
      <c r="B348" s="82" t="s">
        <v>1537</v>
      </c>
      <c r="C348" s="13" t="s">
        <v>9</v>
      </c>
      <c r="D348" s="133">
        <f>IF(ISERR(Профессиональное!E150),"-",Профессиональное!E150)</f>
        <v>12.93</v>
      </c>
      <c r="E348" s="133" t="str">
        <f>IF(ISERR(Профессиональное!F150),"-",Профессиональное!F150)</f>
        <v>-</v>
      </c>
      <c r="F348" s="133" t="str">
        <f>IF(ISERR(Профессиональное!G150),"-",Профессиональное!G150)</f>
        <v>-</v>
      </c>
    </row>
    <row r="349" spans="1:6" s="113" customFormat="1" hidden="1">
      <c r="A349" s="154"/>
      <c r="B349" s="82" t="s">
        <v>1538</v>
      </c>
      <c r="C349" s="13" t="s">
        <v>9</v>
      </c>
      <c r="D349" s="133">
        <f>IF(ISERR(Профессиональное!E161),"-",Профессиональное!E161)</f>
        <v>8.0299999999999994</v>
      </c>
      <c r="E349" s="133">
        <f>IF(ISERR(Профессиональное!F161),"-",Профессиональное!F161)</f>
        <v>8.31</v>
      </c>
      <c r="F349" s="133">
        <f>IF(ISERR(Профессиональное!G161),"-",Профессиональное!G161)</f>
        <v>0</v>
      </c>
    </row>
    <row r="350" spans="1:6" s="113" customFormat="1" ht="75" hidden="1">
      <c r="A350" s="13" t="s">
        <v>495</v>
      </c>
      <c r="B350" s="82" t="s">
        <v>496</v>
      </c>
      <c r="C350" s="13" t="s">
        <v>9</v>
      </c>
      <c r="D350" s="114" t="str">
        <f>IF(ISERR(Профессиональное!E167),"-",Профессиональное!E167)</f>
        <v>-</v>
      </c>
      <c r="E350" s="114">
        <f>IF(ISERR(Профессиональное!F167),"-",Профессиональное!F167)</f>
        <v>106.5</v>
      </c>
      <c r="F350" s="114">
        <f>IF(ISERR(Профессиональное!G167),"-",Профессиональное!G167)</f>
        <v>0</v>
      </c>
    </row>
    <row r="351" spans="1:6" s="113" customFormat="1" ht="45" hidden="1">
      <c r="A351" s="13" t="s">
        <v>508</v>
      </c>
      <c r="B351" s="99" t="s">
        <v>1689</v>
      </c>
      <c r="C351" s="13" t="s">
        <v>9</v>
      </c>
      <c r="D351" s="114">
        <f>IF(ISERR(Профессиональное!E177),"-",Профессиональное!E177)</f>
        <v>0</v>
      </c>
      <c r="E351" s="114">
        <f>IF(ISERR(Профессиональное!F177),"-",Профессиональное!F177)</f>
        <v>0</v>
      </c>
      <c r="F351" s="114">
        <f>IF(ISERR(Профессиональное!G177),"-",Профессиональное!G177)</f>
        <v>0</v>
      </c>
    </row>
    <row r="352" spans="1:6" s="113" customFormat="1" ht="75" hidden="1">
      <c r="A352" s="13" t="s">
        <v>509</v>
      </c>
      <c r="B352" s="99" t="s">
        <v>1690</v>
      </c>
      <c r="C352" s="13" t="s">
        <v>9</v>
      </c>
      <c r="D352" s="114">
        <f>IF(ISERR(Профессиональное!E178),"-",Профессиональное!E178)</f>
        <v>0</v>
      </c>
      <c r="E352" s="114">
        <f>IF(ISERR(Профессиональное!F178),"-",Профессиональное!F178)</f>
        <v>0</v>
      </c>
      <c r="F352" s="114">
        <f>IF(ISERR(Профессиональное!G178),"-",Профессиональное!G178)</f>
        <v>0</v>
      </c>
    </row>
    <row r="353" spans="1:6" s="113" customFormat="1" ht="90" hidden="1">
      <c r="A353" s="94" t="s">
        <v>1691</v>
      </c>
      <c r="B353" s="99" t="s">
        <v>1692</v>
      </c>
      <c r="C353" s="13" t="s">
        <v>9</v>
      </c>
      <c r="D353" s="114" t="str">
        <f>IF(ISERR(Профессиональное!E179),"-",Профессиональное!E179)</f>
        <v>-</v>
      </c>
      <c r="E353" s="114" t="str">
        <f>IF(ISERR(Профессиональное!F179),"-",Профессиональное!F179)</f>
        <v>-</v>
      </c>
      <c r="F353" s="114" t="str">
        <f>IF(ISERR(Профессиональное!G179),"-",Профессиональное!G179)</f>
        <v>-</v>
      </c>
    </row>
    <row r="354" spans="1:6" s="113" customFormat="1" ht="90" hidden="1">
      <c r="A354" s="94" t="s">
        <v>1695</v>
      </c>
      <c r="B354" s="99" t="s">
        <v>1696</v>
      </c>
      <c r="C354" s="13" t="s">
        <v>9</v>
      </c>
      <c r="D354" s="114" t="str">
        <f>IF(ISERR(Профессиональное!E182),"-",Профессиональное!E182)</f>
        <v>-</v>
      </c>
      <c r="E354" s="114" t="str">
        <f>IF(ISERR(Профессиональное!F182),"-",Профессиональное!F182)</f>
        <v>-</v>
      </c>
      <c r="F354" s="114" t="str">
        <f>IF(ISERR(Профессиональное!G182),"-",Профессиональное!G182)</f>
        <v>-</v>
      </c>
    </row>
    <row r="355" spans="1:6" s="113" customFormat="1" ht="60" hidden="1">
      <c r="A355" s="125" t="s">
        <v>510</v>
      </c>
      <c r="B355" s="126" t="s">
        <v>511</v>
      </c>
      <c r="C355" s="13"/>
      <c r="D355" s="114"/>
      <c r="E355" s="114"/>
      <c r="F355" s="114"/>
    </row>
    <row r="356" spans="1:6" s="113" customFormat="1" ht="75" hidden="1">
      <c r="A356" s="13" t="s">
        <v>513</v>
      </c>
      <c r="B356" s="82" t="s">
        <v>512</v>
      </c>
      <c r="C356" s="13"/>
      <c r="D356" s="114"/>
      <c r="E356" s="114"/>
      <c r="F356" s="114"/>
    </row>
    <row r="357" spans="1:6" s="113" customFormat="1" hidden="1">
      <c r="A357" s="13"/>
      <c r="B357" s="82" t="s">
        <v>1515</v>
      </c>
      <c r="C357" s="13" t="s">
        <v>9</v>
      </c>
      <c r="D357" s="133">
        <f>IF(ISERR(Профессиональное!E187),"-",Профессиональное!E187)</f>
        <v>85.94</v>
      </c>
      <c r="E357" s="133">
        <f>IF(ISERR(Профессиональное!F187),"-",Профессиональное!F187)</f>
        <v>88.349195930423363</v>
      </c>
      <c r="F357" s="133" t="str">
        <f>IF(ISERR(Профессиональное!G187),"-",Профессиональное!G187)</f>
        <v>-</v>
      </c>
    </row>
    <row r="358" spans="1:6" s="113" customFormat="1" hidden="1">
      <c r="A358" s="13"/>
      <c r="B358" s="82" t="s">
        <v>1516</v>
      </c>
      <c r="C358" s="13" t="s">
        <v>9</v>
      </c>
      <c r="D358" s="133">
        <f>IF(ISERR(Профессиональное!E188),"-",Профессиональное!E188)</f>
        <v>0</v>
      </c>
      <c r="E358" s="133" t="str">
        <f>IF(ISERR(Профессиональное!F188),"-",Профессиональное!F188)</f>
        <v>-</v>
      </c>
      <c r="F358" s="133" t="str">
        <f>IF(ISERR(Профессиональное!G188),"-",Профессиональное!G188)</f>
        <v>-</v>
      </c>
    </row>
    <row r="359" spans="1:6" s="113" customFormat="1" ht="60" hidden="1">
      <c r="A359" s="13" t="s">
        <v>518</v>
      </c>
      <c r="B359" s="82" t="s">
        <v>519</v>
      </c>
      <c r="C359" s="13"/>
      <c r="D359" s="114"/>
      <c r="E359" s="114"/>
      <c r="F359" s="114"/>
    </row>
    <row r="360" spans="1:6" s="113" customFormat="1" hidden="1">
      <c r="A360" s="13"/>
      <c r="B360" s="82" t="s">
        <v>1515</v>
      </c>
      <c r="C360" s="13" t="s">
        <v>9</v>
      </c>
      <c r="D360" s="133">
        <f>IF(ISERR(Профессиональное!E196),"-",Профессиональное!E196)</f>
        <v>162.6</v>
      </c>
      <c r="E360" s="133">
        <f>IF(ISERR(Профессиональное!F196),"-",Профессиональное!F196)</f>
        <v>162.13</v>
      </c>
      <c r="F360" s="133">
        <f>IF(ISERR(Профессиональное!G196),"-",Профессиональное!G196)</f>
        <v>0</v>
      </c>
    </row>
    <row r="361" spans="1:6" s="113" customFormat="1" hidden="1">
      <c r="A361" s="13"/>
      <c r="B361" s="82" t="s">
        <v>1516</v>
      </c>
      <c r="C361" s="13" t="s">
        <v>9</v>
      </c>
      <c r="D361" s="133">
        <f>IF(ISERR(Профессиональное!E197),"-",Профессиональное!E197)</f>
        <v>85.14</v>
      </c>
      <c r="E361" s="133">
        <f>IF(ISERR(Профессиональное!F197),"-",Профессиональное!F197)</f>
        <v>797.45</v>
      </c>
      <c r="F361" s="133">
        <f>IF(ISERR(Профессиональное!G197),"-",Профессиональное!G197)</f>
        <v>0</v>
      </c>
    </row>
    <row r="362" spans="1:6" s="113" customFormat="1" ht="75" hidden="1">
      <c r="A362" s="13" t="s">
        <v>810</v>
      </c>
      <c r="B362" s="82" t="s">
        <v>529</v>
      </c>
      <c r="C362" s="13"/>
      <c r="D362" s="114"/>
      <c r="E362" s="114"/>
      <c r="F362" s="114"/>
    </row>
    <row r="363" spans="1:6" s="113" customFormat="1" hidden="1">
      <c r="A363" s="152"/>
      <c r="B363" s="82" t="s">
        <v>209</v>
      </c>
      <c r="C363" s="13" t="s">
        <v>1324</v>
      </c>
      <c r="D363" s="133">
        <f>IF(ISERR(Профессиональное!E205),"-",Профессиональное!E205)</f>
        <v>20.02</v>
      </c>
      <c r="E363" s="133" t="str">
        <f>IF(ISERR(Профессиональное!F205),"-",Профессиональное!F205)</f>
        <v>-</v>
      </c>
      <c r="F363" s="133" t="str">
        <f>IF(ISERR(Профессиональное!G205),"-",Профессиональное!G205)</f>
        <v>-</v>
      </c>
    </row>
    <row r="364" spans="1:6" s="113" customFormat="1" hidden="1">
      <c r="A364" s="152"/>
      <c r="B364" s="82" t="s">
        <v>248</v>
      </c>
      <c r="C364" s="13" t="s">
        <v>1324</v>
      </c>
      <c r="D364" s="133">
        <f>IF(ISERR(Профессиональное!E206),"-",Профессиональное!E206)</f>
        <v>7.16</v>
      </c>
      <c r="E364" s="133" t="str">
        <f>IF(ISERR(Профессиональное!F206),"-",Профессиональное!F206)</f>
        <v>-</v>
      </c>
      <c r="F364" s="133" t="str">
        <f>IF(ISERR(Профессиональное!G206),"-",Профессиональное!G206)</f>
        <v>-</v>
      </c>
    </row>
    <row r="365" spans="1:6" s="113" customFormat="1" ht="60" hidden="1">
      <c r="A365" s="13" t="s">
        <v>528</v>
      </c>
      <c r="B365" s="82" t="s">
        <v>530</v>
      </c>
      <c r="C365" s="13"/>
      <c r="D365" s="114"/>
      <c r="E365" s="114"/>
      <c r="F365" s="114"/>
    </row>
    <row r="366" spans="1:6" s="113" customFormat="1" hidden="1">
      <c r="A366" s="13"/>
      <c r="B366" s="82" t="s">
        <v>1519</v>
      </c>
      <c r="C366" s="13"/>
      <c r="D366" s="114"/>
      <c r="E366" s="114"/>
      <c r="F366" s="114"/>
    </row>
    <row r="367" spans="1:6" s="113" customFormat="1" hidden="1">
      <c r="A367" s="13"/>
      <c r="B367" s="82" t="s">
        <v>1515</v>
      </c>
      <c r="C367" s="13" t="s">
        <v>1324</v>
      </c>
      <c r="D367" s="133">
        <f>IF(ISERR(Профессиональное!E219),"-",Профессиональное!E219)</f>
        <v>28.14</v>
      </c>
      <c r="E367" s="133">
        <f>IF(ISERR(Профессиональное!F219),"-",Профессиональное!F219)</f>
        <v>29.02</v>
      </c>
      <c r="F367" s="133">
        <f>IF(ISERR(Профессиональное!G219),"-",Профессиональное!G219)</f>
        <v>0</v>
      </c>
    </row>
    <row r="368" spans="1:6" s="113" customFormat="1" hidden="1">
      <c r="A368" s="13"/>
      <c r="B368" s="82" t="s">
        <v>1516</v>
      </c>
      <c r="C368" s="13" t="s">
        <v>1324</v>
      </c>
      <c r="D368" s="133">
        <f>IF(ISERR(Профессиональное!E220),"-",Профессиональное!E220)</f>
        <v>19.16</v>
      </c>
      <c r="E368" s="133">
        <f>IF(ISERR(Профессиональное!F220),"-",Профессиональное!F220)</f>
        <v>23.92</v>
      </c>
      <c r="F368" s="133">
        <f>IF(ISERR(Профессиональное!G220),"-",Профессиональное!G220)</f>
        <v>0</v>
      </c>
    </row>
    <row r="369" spans="1:6" s="113" customFormat="1" hidden="1">
      <c r="A369" s="13"/>
      <c r="B369" s="82" t="s">
        <v>1520</v>
      </c>
      <c r="C369" s="13"/>
      <c r="D369" s="114"/>
      <c r="E369" s="114"/>
      <c r="F369" s="114"/>
    </row>
    <row r="370" spans="1:6" s="113" customFormat="1" hidden="1">
      <c r="A370" s="13"/>
      <c r="B370" s="82" t="s">
        <v>1515</v>
      </c>
      <c r="C370" s="13" t="s">
        <v>1324</v>
      </c>
      <c r="D370" s="133">
        <f>IF(ISERR(Профессиональное!E222),"-",Профессиональное!E222)</f>
        <v>22.89</v>
      </c>
      <c r="E370" s="133">
        <f>IF(ISERR(Профессиональное!F222),"-",Профессиональное!F222)</f>
        <v>25.68</v>
      </c>
      <c r="F370" s="133">
        <f>IF(ISERR(Профессиональное!G222),"-",Профессиональное!G222)</f>
        <v>0</v>
      </c>
    </row>
    <row r="371" spans="1:6" s="113" customFormat="1" hidden="1">
      <c r="A371" s="13"/>
      <c r="B371" s="82" t="s">
        <v>1516</v>
      </c>
      <c r="C371" s="13" t="s">
        <v>1324</v>
      </c>
      <c r="D371" s="133">
        <f>IF(ISERR(Профессиональное!E223),"-",Профессиональное!E223)</f>
        <v>19.16</v>
      </c>
      <c r="E371" s="133">
        <f>IF(ISERR(Профессиональное!F223),"-",Профессиональное!F223)</f>
        <v>15.55</v>
      </c>
      <c r="F371" s="133">
        <f>IF(ISERR(Профессиональное!G223),"-",Профессиональное!G223)</f>
        <v>0</v>
      </c>
    </row>
    <row r="372" spans="1:6" s="113" customFormat="1" ht="75" hidden="1">
      <c r="A372" s="13" t="s">
        <v>537</v>
      </c>
      <c r="B372" s="82" t="s">
        <v>538</v>
      </c>
      <c r="C372" s="13"/>
      <c r="D372" s="114"/>
      <c r="E372" s="114"/>
      <c r="F372" s="114"/>
    </row>
    <row r="373" spans="1:6" s="113" customFormat="1" hidden="1">
      <c r="A373" s="111"/>
      <c r="B373" s="82" t="s">
        <v>1515</v>
      </c>
      <c r="C373" s="13" t="s">
        <v>9</v>
      </c>
      <c r="D373" s="133">
        <f>IF(ISERR(Профессиональное!E234),"-",Профессиональное!E234)</f>
        <v>65.22</v>
      </c>
      <c r="E373" s="133">
        <f>IF(ISERR(Профессиональное!F234),"-",Профессиональное!F234)</f>
        <v>78.569999999999993</v>
      </c>
      <c r="F373" s="133" t="str">
        <f>IF(ISERR(Профессиональное!G234),"-",Профессиональное!G234)</f>
        <v>-</v>
      </c>
    </row>
    <row r="374" spans="1:6" s="113" customFormat="1" hidden="1">
      <c r="A374" s="111"/>
      <c r="B374" s="82" t="s">
        <v>1516</v>
      </c>
      <c r="C374" s="13" t="s">
        <v>9</v>
      </c>
      <c r="D374" s="133">
        <f>IF(ISERR(Профессиональное!E235),"-",Профессиональное!E235)</f>
        <v>100</v>
      </c>
      <c r="E374" s="133">
        <f>IF(ISERR(Профессиональное!F235),"-",Профессиональное!F235)</f>
        <v>100</v>
      </c>
      <c r="F374" s="133" t="str">
        <f>IF(ISERR(Профессиональное!G235),"-",Профессиональное!G235)</f>
        <v>-</v>
      </c>
    </row>
    <row r="375" spans="1:6" s="113" customFormat="1" ht="120" hidden="1">
      <c r="A375" s="13" t="s">
        <v>1343</v>
      </c>
      <c r="B375" s="22" t="s">
        <v>543</v>
      </c>
      <c r="C375" s="13"/>
      <c r="D375" s="114"/>
      <c r="E375" s="114"/>
      <c r="F375" s="114"/>
    </row>
    <row r="376" spans="1:6" s="113" customFormat="1" ht="30" hidden="1">
      <c r="A376" s="111"/>
      <c r="B376" s="22" t="s">
        <v>544</v>
      </c>
      <c r="C376" s="13" t="s">
        <v>1323</v>
      </c>
      <c r="D376" s="133">
        <f>IF(ISERR(Профессиональное!E243),"-",Профессиональное!E243)</f>
        <v>17.489999999999998</v>
      </c>
      <c r="E376" s="133" t="str">
        <f>IF(ISERR(Профессиональное!F243),"-",Профессиональное!F243)</f>
        <v>-</v>
      </c>
      <c r="F376" s="133" t="str">
        <f>IF(ISERR(Профессиональное!G243),"-",Профессиональное!G243)</f>
        <v>-</v>
      </c>
    </row>
    <row r="377" spans="1:6" s="113" customFormat="1" ht="30" hidden="1">
      <c r="A377" s="111"/>
      <c r="B377" s="22" t="s">
        <v>549</v>
      </c>
      <c r="C377" s="13" t="s">
        <v>1323</v>
      </c>
      <c r="D377" s="133">
        <f>IF(ISERR(Профессиональное!E255),"-",Профессиональное!E255)</f>
        <v>24.07</v>
      </c>
      <c r="E377" s="133">
        <f>IF(ISERR(Профессиональное!F255),"-",Профессиональное!F255)</f>
        <v>26.16</v>
      </c>
      <c r="F377" s="133">
        <f>IF(ISERR(Профессиональное!G255),"-",Профессиональное!G255)</f>
        <v>0</v>
      </c>
    </row>
    <row r="378" spans="1:6" s="113" customFormat="1" ht="30" hidden="1">
      <c r="A378" s="125" t="s">
        <v>555</v>
      </c>
      <c r="B378" s="126" t="s">
        <v>556</v>
      </c>
      <c r="C378" s="111"/>
      <c r="D378" s="114"/>
      <c r="E378" s="114"/>
      <c r="F378" s="114"/>
    </row>
    <row r="379" spans="1:6" s="113" customFormat="1" ht="75" hidden="1">
      <c r="A379" s="13" t="s">
        <v>558</v>
      </c>
      <c r="B379" s="82" t="s">
        <v>557</v>
      </c>
      <c r="C379" s="13"/>
      <c r="D379" s="114"/>
      <c r="E379" s="114"/>
      <c r="F379" s="114"/>
    </row>
    <row r="380" spans="1:6" s="113" customFormat="1" hidden="1">
      <c r="A380" s="13"/>
      <c r="B380" s="82" t="s">
        <v>1515</v>
      </c>
      <c r="C380" s="13" t="s">
        <v>9</v>
      </c>
      <c r="D380" s="133">
        <f>IF(ISERR(Профессиональное!E262),"-",Профессиональное!E262)</f>
        <v>50</v>
      </c>
      <c r="E380" s="133">
        <f>IF(ISERR(Профессиональное!F262),"-",Профессиональное!F262)</f>
        <v>53.57</v>
      </c>
      <c r="F380" s="133">
        <f>IF(ISERR(Профессиональное!G262),"-",Профессиональное!G262)</f>
        <v>0</v>
      </c>
    </row>
    <row r="381" spans="1:6" s="113" customFormat="1" hidden="1">
      <c r="A381" s="13"/>
      <c r="B381" s="82" t="s">
        <v>1516</v>
      </c>
      <c r="C381" s="13" t="s">
        <v>9</v>
      </c>
      <c r="D381" s="133">
        <f>IF(ISERR(Профессиональное!E263),"-",Профессиональное!E263)</f>
        <v>100</v>
      </c>
      <c r="E381" s="133">
        <f>IF(ISERR(Профессиональное!F263),"-",Профессиональное!F263)</f>
        <v>100</v>
      </c>
      <c r="F381" s="133">
        <f>IF(ISERR(Профессиональное!G263),"-",Профессиональное!G263)</f>
        <v>0</v>
      </c>
    </row>
    <row r="382" spans="1:6" s="113" customFormat="1" ht="45" hidden="1">
      <c r="A382" s="13" t="s">
        <v>564</v>
      </c>
      <c r="B382" s="82" t="s">
        <v>565</v>
      </c>
      <c r="C382" s="13"/>
      <c r="D382" s="114"/>
      <c r="E382" s="114"/>
      <c r="F382" s="114"/>
    </row>
    <row r="383" spans="1:6" s="113" customFormat="1" hidden="1">
      <c r="A383" s="13"/>
      <c r="B383" s="82" t="s">
        <v>1537</v>
      </c>
      <c r="C383" s="13" t="s">
        <v>9</v>
      </c>
      <c r="D383" s="133">
        <f>IF(ISERR(Профессиональное!E269),"-",Профессиональное!E269)</f>
        <v>1.27</v>
      </c>
      <c r="E383" s="133">
        <f>IF(ISERR(Профессиональное!F269),"-",Профессиональное!F269)</f>
        <v>1.86</v>
      </c>
      <c r="F383" s="133">
        <f>IF(ISERR(Профессиональное!G269),"-",Профессиональное!G269)</f>
        <v>0</v>
      </c>
    </row>
    <row r="384" spans="1:6" s="113" customFormat="1" hidden="1">
      <c r="A384" s="13"/>
      <c r="B384" s="82" t="s">
        <v>1538</v>
      </c>
      <c r="C384" s="13" t="s">
        <v>9</v>
      </c>
      <c r="D384" s="133" t="str">
        <f>IF(ISERR(Профессиональное!E276),"-",Профессиональное!E276)</f>
        <v>-</v>
      </c>
      <c r="E384" s="133">
        <f>IF(ISERR(Профессиональное!F276),"-",Профессиональное!F276)</f>
        <v>0.69</v>
      </c>
      <c r="F384" s="133">
        <f>IF(ISERR(Профессиональное!G276),"-",Профессиональное!G276)</f>
        <v>0</v>
      </c>
    </row>
    <row r="385" spans="1:6" s="113" customFormat="1" ht="45" hidden="1">
      <c r="A385" s="13" t="s">
        <v>579</v>
      </c>
      <c r="B385" s="82" t="s">
        <v>572</v>
      </c>
      <c r="C385" s="13"/>
      <c r="D385" s="114"/>
      <c r="E385" s="114"/>
      <c r="F385" s="114"/>
    </row>
    <row r="386" spans="1:6" s="113" customFormat="1" hidden="1">
      <c r="A386" s="154"/>
      <c r="B386" s="82" t="s">
        <v>1537</v>
      </c>
      <c r="C386" s="13" t="s">
        <v>9</v>
      </c>
      <c r="D386" s="133">
        <f>IF(ISERR(Профессиональное!E278),"-",Профессиональное!E278)</f>
        <v>0.94</v>
      </c>
      <c r="E386" s="133">
        <f>IF(ISERR(Профессиональное!F278),"-",Профессиональное!F278)</f>
        <v>0.93</v>
      </c>
      <c r="F386" s="133">
        <f>IF(ISERR(Профессиональное!G278),"-",Профессиональное!G278)</f>
        <v>0</v>
      </c>
    </row>
    <row r="387" spans="1:6" s="113" customFormat="1" hidden="1">
      <c r="A387" s="154"/>
      <c r="B387" s="82" t="s">
        <v>1539</v>
      </c>
      <c r="C387" s="13" t="s">
        <v>9</v>
      </c>
      <c r="D387" s="133">
        <f>IF(ISERR(Профессиональное!E285),"-",Профессиональное!E285)</f>
        <v>0.39</v>
      </c>
      <c r="E387" s="133">
        <f>IF(ISERR(Профессиональное!F285),"-",Профессиональное!F285)</f>
        <v>0.62</v>
      </c>
      <c r="F387" s="133">
        <f>IF(ISERR(Профессиональное!G285),"-",Профессиональное!G285)</f>
        <v>0</v>
      </c>
    </row>
    <row r="388" spans="1:6" s="113" customFormat="1" ht="45" hidden="1">
      <c r="A388" s="13" t="s">
        <v>1699</v>
      </c>
      <c r="B388" s="22" t="s">
        <v>1700</v>
      </c>
      <c r="C388" s="13"/>
      <c r="D388" s="133"/>
      <c r="E388" s="133"/>
      <c r="F388" s="133"/>
    </row>
    <row r="389" spans="1:6" s="113" customFormat="1" hidden="1">
      <c r="A389" s="154"/>
      <c r="B389" s="22" t="s">
        <v>1701</v>
      </c>
      <c r="C389" s="13" t="s">
        <v>1132</v>
      </c>
      <c r="D389" s="133">
        <f>IF(ISERR(Профессиональное!E290),"-",Профессиональное!E290)</f>
        <v>0</v>
      </c>
      <c r="E389" s="133">
        <f>IF(ISERR(Профессиональное!F290),"-",Профессиональное!F290)</f>
        <v>0</v>
      </c>
      <c r="F389" s="133">
        <f>IF(ISERR(Профессиональное!G290),"-",Профессиональное!G290)</f>
        <v>0</v>
      </c>
    </row>
    <row r="390" spans="1:6" s="113" customFormat="1" hidden="1">
      <c r="A390" s="154"/>
      <c r="B390" s="22" t="s">
        <v>1702</v>
      </c>
      <c r="C390" s="13" t="s">
        <v>1132</v>
      </c>
      <c r="D390" s="133">
        <f>IF(ISERR(Профессиональное!E291),"-",Профессиональное!E291)</f>
        <v>0</v>
      </c>
      <c r="E390" s="133">
        <f>IF(ISERR(Профессиональное!F291),"-",Профессиональное!F291)</f>
        <v>0</v>
      </c>
      <c r="F390" s="133">
        <f>IF(ISERR(Профессиональное!G291),"-",Профессиональное!G291)</f>
        <v>0</v>
      </c>
    </row>
    <row r="391" spans="1:6" s="113" customFormat="1" hidden="1">
      <c r="A391" s="154"/>
      <c r="B391" s="22" t="s">
        <v>1703</v>
      </c>
      <c r="C391" s="13" t="s">
        <v>1132</v>
      </c>
      <c r="D391" s="133">
        <f>IF(ISERR(Профессиональное!E292),"-",Профессиональное!E292)</f>
        <v>0</v>
      </c>
      <c r="E391" s="133">
        <f>IF(ISERR(Профессиональное!F292),"-",Профессиональное!F292)</f>
        <v>0</v>
      </c>
      <c r="F391" s="133">
        <f>IF(ISERR(Профессиональное!G292),"-",Профессиональное!G292)</f>
        <v>0</v>
      </c>
    </row>
    <row r="392" spans="1:6" s="113" customFormat="1" ht="90" hidden="1">
      <c r="A392" s="13" t="s">
        <v>1704</v>
      </c>
      <c r="B392" s="22" t="s">
        <v>1705</v>
      </c>
      <c r="C392" s="13"/>
      <c r="D392" s="133"/>
      <c r="E392" s="133"/>
      <c r="F392" s="133"/>
    </row>
    <row r="393" spans="1:6" s="113" customFormat="1" hidden="1">
      <c r="A393" s="154"/>
      <c r="B393" s="22" t="s">
        <v>566</v>
      </c>
      <c r="C393" s="13" t="s">
        <v>9</v>
      </c>
      <c r="D393" s="133" t="str">
        <f>IF(ISERR(Профессиональное!E294),"-",Профессиональное!E294)</f>
        <v>-</v>
      </c>
      <c r="E393" s="133" t="str">
        <f>IF(ISERR(Профессиональное!F294),"-",Профессиональное!F294)</f>
        <v>-</v>
      </c>
      <c r="F393" s="133" t="str">
        <f>IF(ISERR(Профессиональное!G294),"-",Профессиональное!G294)</f>
        <v>-</v>
      </c>
    </row>
    <row r="394" spans="1:6" s="113" customFormat="1" hidden="1">
      <c r="A394" s="154"/>
      <c r="B394" s="22" t="s">
        <v>1342</v>
      </c>
      <c r="C394" s="13" t="s">
        <v>9</v>
      </c>
      <c r="D394" s="133" t="str">
        <f>IF(ISERR(Профессиональное!E297),"-",Профессиональное!E297)</f>
        <v>-</v>
      </c>
      <c r="E394" s="133" t="str">
        <f>IF(ISERR(Профессиональное!F297),"-",Профессиональное!F297)</f>
        <v>-</v>
      </c>
      <c r="F394" s="133" t="str">
        <f>IF(ISERR(Профессиональное!G297),"-",Профессиональное!G297)</f>
        <v>-</v>
      </c>
    </row>
    <row r="395" spans="1:6" s="113" customFormat="1" ht="45" hidden="1">
      <c r="A395" s="125" t="s">
        <v>583</v>
      </c>
      <c r="B395" s="126" t="s">
        <v>584</v>
      </c>
      <c r="C395" s="111"/>
      <c r="D395" s="114"/>
      <c r="E395" s="114"/>
      <c r="F395" s="114"/>
    </row>
    <row r="396" spans="1:6" s="113" customFormat="1" ht="60" hidden="1">
      <c r="A396" s="13" t="s">
        <v>586</v>
      </c>
      <c r="B396" s="82" t="s">
        <v>585</v>
      </c>
      <c r="C396" s="13"/>
      <c r="D396" s="114"/>
      <c r="E396" s="114"/>
      <c r="F396" s="114"/>
    </row>
    <row r="397" spans="1:6" s="113" customFormat="1" hidden="1">
      <c r="A397" s="13"/>
      <c r="B397" s="82" t="s">
        <v>1515</v>
      </c>
      <c r="C397" s="13" t="s">
        <v>9</v>
      </c>
      <c r="D397" s="133">
        <f>IF(ISERR(Профессиональное!E302),"-",Профессиональное!E302)</f>
        <v>51.55</v>
      </c>
      <c r="E397" s="133">
        <f>IF(ISERR(Профессиональное!F302),"-",Профессиональное!F302)</f>
        <v>53.15</v>
      </c>
      <c r="F397" s="133">
        <f>IF(ISERR(Профессиональное!G302),"-",Профессиональное!G302)</f>
        <v>0</v>
      </c>
    </row>
    <row r="398" spans="1:6" s="113" customFormat="1" hidden="1">
      <c r="A398" s="13"/>
      <c r="B398" s="82" t="s">
        <v>1516</v>
      </c>
      <c r="C398" s="13" t="s">
        <v>9</v>
      </c>
      <c r="D398" s="133">
        <f>IF(ISERR(Профессиональное!E303),"-",Профессиональное!E303)</f>
        <v>0</v>
      </c>
      <c r="E398" s="133">
        <f>IF(ISERR(Профессиональное!F303),"-",Профессиональное!F303)</f>
        <v>0</v>
      </c>
      <c r="F398" s="133">
        <f>IF(ISERR(Профессиональное!G303),"-",Профессиональное!G303)</f>
        <v>0</v>
      </c>
    </row>
    <row r="399" spans="1:6" s="113" customFormat="1" ht="45" hidden="1">
      <c r="A399" s="13" t="s">
        <v>591</v>
      </c>
      <c r="B399" s="82" t="s">
        <v>592</v>
      </c>
      <c r="C399" s="111"/>
      <c r="D399" s="114"/>
      <c r="E399" s="114"/>
      <c r="F399" s="114"/>
    </row>
    <row r="400" spans="1:6" s="113" customFormat="1" hidden="1">
      <c r="A400" s="111"/>
      <c r="B400" s="82" t="s">
        <v>1540</v>
      </c>
      <c r="C400" s="13" t="s">
        <v>9</v>
      </c>
      <c r="D400" s="114"/>
      <c r="E400" s="114"/>
      <c r="F400" s="114"/>
    </row>
    <row r="401" spans="1:6" s="113" customFormat="1" hidden="1">
      <c r="A401" s="111"/>
      <c r="B401" s="82" t="s">
        <v>1541</v>
      </c>
      <c r="C401" s="13" t="s">
        <v>9</v>
      </c>
      <c r="D401" s="114"/>
      <c r="E401" s="114"/>
      <c r="F401" s="114"/>
    </row>
    <row r="402" spans="1:6" s="113" customFormat="1" ht="75" hidden="1">
      <c r="A402" s="13" t="s">
        <v>1710</v>
      </c>
      <c r="B402" s="22" t="s">
        <v>1711</v>
      </c>
      <c r="C402" s="13"/>
      <c r="D402" s="133"/>
      <c r="E402" s="133"/>
      <c r="F402" s="133"/>
    </row>
    <row r="403" spans="1:6" s="113" customFormat="1" hidden="1">
      <c r="A403" s="154"/>
      <c r="B403" s="22" t="s">
        <v>1712</v>
      </c>
      <c r="C403" s="13" t="s">
        <v>9</v>
      </c>
      <c r="D403" s="133" t="str">
        <f>IF(ISERR(Профессиональное!E318),"-",Профессиональное!E318)</f>
        <v>-</v>
      </c>
      <c r="E403" s="133" t="str">
        <f>IF(ISERR(Профессиональное!F318),"-",Профессиональное!F318)</f>
        <v>-</v>
      </c>
      <c r="F403" s="133" t="str">
        <f>IF(ISERR(Профессиональное!G318),"-",Профессиональное!G318)</f>
        <v>-</v>
      </c>
    </row>
    <row r="404" spans="1:6" s="113" customFormat="1" hidden="1">
      <c r="A404" s="154"/>
      <c r="B404" s="22" t="s">
        <v>1715</v>
      </c>
      <c r="C404" s="13" t="s">
        <v>9</v>
      </c>
      <c r="D404" s="133" t="str">
        <f>IF(ISERR(Профессиональное!E321),"-",Профессиональное!E321)</f>
        <v>-</v>
      </c>
      <c r="E404" s="133" t="str">
        <f>IF(ISERR(Профессиональное!F321),"-",Профессиональное!F321)</f>
        <v>-</v>
      </c>
      <c r="F404" s="133" t="str">
        <f>IF(ISERR(Профессиональное!G321),"-",Профессиональное!G321)</f>
        <v>-</v>
      </c>
    </row>
    <row r="405" spans="1:6" s="113" customFormat="1" ht="60" hidden="1">
      <c r="A405" s="125" t="s">
        <v>598</v>
      </c>
      <c r="B405" s="126" t="s">
        <v>599</v>
      </c>
      <c r="C405" s="111"/>
      <c r="D405" s="114"/>
      <c r="E405" s="114"/>
      <c r="F405" s="114"/>
    </row>
    <row r="406" spans="1:6" s="113" customFormat="1" hidden="1">
      <c r="A406" s="13" t="s">
        <v>600</v>
      </c>
      <c r="B406" s="82" t="s">
        <v>1344</v>
      </c>
      <c r="C406" s="13"/>
      <c r="D406" s="114"/>
      <c r="E406" s="114"/>
      <c r="F406" s="114"/>
    </row>
    <row r="407" spans="1:6" s="113" customFormat="1" hidden="1">
      <c r="A407" s="13"/>
      <c r="B407" s="82" t="s">
        <v>1542</v>
      </c>
      <c r="C407" s="13"/>
      <c r="D407" s="114"/>
      <c r="E407" s="114"/>
      <c r="F407" s="114"/>
    </row>
    <row r="408" spans="1:6" s="113" customFormat="1" hidden="1">
      <c r="A408" s="13"/>
      <c r="B408" s="82" t="s">
        <v>1668</v>
      </c>
      <c r="C408" s="13" t="s">
        <v>9</v>
      </c>
      <c r="D408" s="114" t="str">
        <f>IF(ISERR(Профессиональное!E326),"-",Профессиональное!E326)</f>
        <v>-</v>
      </c>
      <c r="E408" s="114">
        <f>IF(ISERR(Профессиональное!F326),"-",Профессиональное!F326)</f>
        <v>100</v>
      </c>
      <c r="F408" s="114" t="str">
        <f>IF(ISERR(Профессиональное!G326),"-",Профессиональное!G326)</f>
        <v>-</v>
      </c>
    </row>
    <row r="409" spans="1:6" s="113" customFormat="1" ht="45" hidden="1">
      <c r="A409" s="111"/>
      <c r="B409" s="82" t="s">
        <v>1667</v>
      </c>
      <c r="C409" s="13" t="s">
        <v>9</v>
      </c>
      <c r="D409" s="114" t="str">
        <f>IF(ISERR(Профессиональное!E329),"-",Профессиональное!E329)</f>
        <v>-</v>
      </c>
      <c r="E409" s="114" t="str">
        <f>IF(ISERR(Профессиональное!F329),"-",Профессиональное!F329)</f>
        <v>-</v>
      </c>
      <c r="F409" s="114" t="str">
        <f>IF(ISERR(Профессиональное!G329),"-",Профессиональное!G329)</f>
        <v>-</v>
      </c>
    </row>
    <row r="410" spans="1:6" s="113" customFormat="1" hidden="1">
      <c r="A410" s="111"/>
      <c r="B410" s="82" t="s">
        <v>1543</v>
      </c>
      <c r="C410" s="111"/>
      <c r="D410" s="114"/>
      <c r="E410" s="114"/>
      <c r="F410" s="114"/>
    </row>
    <row r="411" spans="1:6" s="113" customFormat="1" hidden="1">
      <c r="A411" s="111"/>
      <c r="B411" s="82" t="s">
        <v>1666</v>
      </c>
      <c r="C411" s="13" t="s">
        <v>9</v>
      </c>
      <c r="D411" s="114" t="str">
        <f>IF(ISERR(Профессиональное!E334),"-",Профессиональное!E334)</f>
        <v>-</v>
      </c>
      <c r="E411" s="114">
        <f>IF(ISERR(Профессиональное!F334),"-",Профессиональное!F334)</f>
        <v>117.14</v>
      </c>
      <c r="F411" s="114" t="str">
        <f>IF(ISERR(Профессиональное!G334),"-",Профессиональное!G334)</f>
        <v>-</v>
      </c>
    </row>
    <row r="412" spans="1:6" s="113" customFormat="1" hidden="1">
      <c r="A412" s="111"/>
      <c r="B412" s="82" t="s">
        <v>1665</v>
      </c>
      <c r="C412" s="13" t="s">
        <v>9</v>
      </c>
      <c r="D412" s="114" t="str">
        <f>IF(ISERR(Профессиональное!E335),"-",Профессиональное!E335)</f>
        <v>-</v>
      </c>
      <c r="E412" s="114">
        <f>IF(ISERR(Профессиональное!F335),"-",Профессиональное!F335)</f>
        <v>100</v>
      </c>
      <c r="F412" s="114" t="str">
        <f>IF(ISERR(Профессиональное!G335),"-",Профессиональное!G335)</f>
        <v>-</v>
      </c>
    </row>
    <row r="413" spans="1:6" s="113" customFormat="1" ht="45" hidden="1">
      <c r="A413" s="111"/>
      <c r="B413" s="82" t="s">
        <v>1669</v>
      </c>
      <c r="C413" s="13" t="s">
        <v>9</v>
      </c>
      <c r="D413" s="114" t="str">
        <f>IF(ISERR(Профессиональное!E343),"-",Профессиональное!E343)</f>
        <v>-</v>
      </c>
      <c r="E413" s="114">
        <f>IF(ISERR(Профессиональное!F343),"-",Профессиональное!F343)</f>
        <v>100</v>
      </c>
      <c r="F413" s="114" t="str">
        <f>IF(ISERR(Профессиональное!G343),"-",Профессиональное!G343)</f>
        <v>-</v>
      </c>
    </row>
    <row r="414" spans="1:6" s="113" customFormat="1" ht="45" hidden="1">
      <c r="A414" s="111"/>
      <c r="B414" s="82" t="s">
        <v>1670</v>
      </c>
      <c r="C414" s="13" t="s">
        <v>9</v>
      </c>
      <c r="D414" s="114" t="str">
        <f>IF(ISERR(Профессиональное!E344),"-",Профессиональное!E344)</f>
        <v>-</v>
      </c>
      <c r="E414" s="114" t="str">
        <f>IF(ISERR(Профессиональное!F344),"-",Профессиональное!F344)</f>
        <v>-</v>
      </c>
      <c r="F414" s="114" t="str">
        <f>IF(ISERR(Профессиональное!G344),"-",Профессиональное!G344)</f>
        <v>-</v>
      </c>
    </row>
    <row r="415" spans="1:6" s="113" customFormat="1" ht="60" hidden="1">
      <c r="A415" s="125" t="s">
        <v>617</v>
      </c>
      <c r="B415" s="126" t="s">
        <v>618</v>
      </c>
      <c r="C415" s="111"/>
      <c r="D415" s="114"/>
      <c r="E415" s="114"/>
      <c r="F415" s="114"/>
    </row>
    <row r="416" spans="1:6" s="113" customFormat="1" ht="75" hidden="1">
      <c r="A416" s="13" t="s">
        <v>620</v>
      </c>
      <c r="B416" s="82" t="s">
        <v>703</v>
      </c>
      <c r="C416" s="13"/>
      <c r="D416" s="114"/>
      <c r="E416" s="114"/>
      <c r="F416" s="114"/>
    </row>
    <row r="417" spans="1:6" s="113" customFormat="1" hidden="1">
      <c r="A417" s="111"/>
      <c r="B417" s="82" t="s">
        <v>1544</v>
      </c>
      <c r="C417" s="13"/>
      <c r="D417" s="114"/>
      <c r="E417" s="114"/>
      <c r="F417" s="114"/>
    </row>
    <row r="418" spans="1:6" s="113" customFormat="1" hidden="1">
      <c r="A418" s="111"/>
      <c r="B418" s="82" t="s">
        <v>1515</v>
      </c>
      <c r="C418" s="13" t="s">
        <v>9</v>
      </c>
      <c r="D418" s="133">
        <f>IF(ISERR(Профессиональное!E354),"-",Профессиональное!E354)</f>
        <v>2.4500000000000002</v>
      </c>
      <c r="E418" s="133">
        <f>IF(ISERR(Профессиональное!F354),"-",Профессиональное!F354)</f>
        <v>8.1110878237116921</v>
      </c>
      <c r="F418" s="133" t="str">
        <f>IF(ISERR(Профессиональное!G354),"-",Профессиональное!G354)</f>
        <v>-</v>
      </c>
    </row>
    <row r="419" spans="1:6" s="113" customFormat="1" hidden="1">
      <c r="A419" s="111"/>
      <c r="B419" s="82" t="s">
        <v>1516</v>
      </c>
      <c r="C419" s="13" t="s">
        <v>9</v>
      </c>
      <c r="D419" s="133">
        <f>IF(ISERR(Профессиональное!E355),"-",Профессиональное!E355)</f>
        <v>0</v>
      </c>
      <c r="E419" s="133" t="str">
        <f>IF(ISERR(Профессиональное!F355),"-",Профессиональное!F355)</f>
        <v>-</v>
      </c>
      <c r="F419" s="133" t="str">
        <f>IF(ISERR(Профессиональное!G355),"-",Профессиональное!G355)</f>
        <v>-</v>
      </c>
    </row>
    <row r="420" spans="1:6" s="113" customFormat="1" hidden="1">
      <c r="A420" s="111"/>
      <c r="B420" s="82" t="s">
        <v>1545</v>
      </c>
      <c r="C420" s="13"/>
      <c r="D420" s="114"/>
      <c r="E420" s="114"/>
      <c r="F420" s="114"/>
    </row>
    <row r="421" spans="1:6" s="113" customFormat="1" hidden="1">
      <c r="A421" s="111"/>
      <c r="B421" s="82" t="s">
        <v>1515</v>
      </c>
      <c r="C421" s="13" t="s">
        <v>9</v>
      </c>
      <c r="D421" s="133">
        <f>IF(ISERR(Профессиональное!E369),"-",Профессиональное!E369)</f>
        <v>0</v>
      </c>
      <c r="E421" s="133">
        <f>IF(ISERR(Профессиональное!F369),"-",Профессиональное!F369)</f>
        <v>0</v>
      </c>
      <c r="F421" s="133" t="str">
        <f>IF(ISERR(Профессиональное!G369),"-",Профессиональное!G369)</f>
        <v>-</v>
      </c>
    </row>
    <row r="422" spans="1:6" s="113" customFormat="1" hidden="1">
      <c r="A422" s="111"/>
      <c r="B422" s="82" t="s">
        <v>1516</v>
      </c>
      <c r="C422" s="13" t="s">
        <v>9</v>
      </c>
      <c r="D422" s="133">
        <f>IF(ISERR(Профессиональное!E370),"-",Профессиональное!E370)</f>
        <v>0</v>
      </c>
      <c r="E422" s="133">
        <f>IF(ISERR(Профессиональное!F370),"-",Профессиональное!F370)</f>
        <v>100</v>
      </c>
      <c r="F422" s="133" t="str">
        <f>IF(ISERR(Профессиональное!G370),"-",Профессиональное!G370)</f>
        <v>-</v>
      </c>
    </row>
    <row r="423" spans="1:6" s="113" customFormat="1" ht="75" hidden="1">
      <c r="A423" s="13" t="s">
        <v>635</v>
      </c>
      <c r="B423" s="22" t="s">
        <v>636</v>
      </c>
      <c r="C423" s="13"/>
      <c r="D423" s="114"/>
      <c r="E423" s="114"/>
      <c r="F423" s="114"/>
    </row>
    <row r="424" spans="1:6" s="113" customFormat="1" hidden="1">
      <c r="A424" s="13"/>
      <c r="B424" s="82" t="s">
        <v>1544</v>
      </c>
      <c r="C424" s="13"/>
      <c r="D424" s="114"/>
      <c r="E424" s="114"/>
      <c r="F424" s="114"/>
    </row>
    <row r="425" spans="1:6" s="113" customFormat="1" hidden="1">
      <c r="A425" s="13"/>
      <c r="B425" s="82" t="s">
        <v>1515</v>
      </c>
      <c r="C425" s="13" t="s">
        <v>9</v>
      </c>
      <c r="D425" s="133">
        <f>IF(ISERR(Профессиональное!E379),"-",Профессиональное!E379)</f>
        <v>13</v>
      </c>
      <c r="E425" s="133">
        <f>IF(ISERR(Профессиональное!F379),"-",Профессиональное!F379)</f>
        <v>6.7848083931005734</v>
      </c>
      <c r="F425" s="133" t="str">
        <f>IF(ISERR(Профессиональное!G379),"-",Профессиональное!G379)</f>
        <v>-</v>
      </c>
    </row>
    <row r="426" spans="1:6" s="113" customFormat="1" hidden="1">
      <c r="A426" s="13"/>
      <c r="B426" s="82" t="s">
        <v>1516</v>
      </c>
      <c r="C426" s="13" t="s">
        <v>9</v>
      </c>
      <c r="D426" s="133">
        <f>IF(ISERR(Профессиональное!E380),"-",Профессиональное!E380)</f>
        <v>100</v>
      </c>
      <c r="E426" s="133">
        <f>IF(ISERR(Профессиональное!F380),"-",Профессиональное!F380)</f>
        <v>100</v>
      </c>
      <c r="F426" s="133" t="str">
        <f>IF(ISERR(Профессиональное!G380),"-",Профессиональное!G380)</f>
        <v>-</v>
      </c>
    </row>
    <row r="427" spans="1:6" s="113" customFormat="1" hidden="1">
      <c r="A427" s="111"/>
      <c r="B427" s="82" t="s">
        <v>1546</v>
      </c>
      <c r="C427" s="13"/>
      <c r="D427" s="114"/>
      <c r="E427" s="114"/>
      <c r="F427" s="114"/>
    </row>
    <row r="428" spans="1:6" s="113" customFormat="1" hidden="1">
      <c r="A428" s="111"/>
      <c r="B428" s="82" t="s">
        <v>1515</v>
      </c>
      <c r="C428" s="13" t="s">
        <v>9</v>
      </c>
      <c r="D428" s="133">
        <f>IF(ISERR(Профессиональное!E388),"-",Профессиональное!E388)</f>
        <v>0</v>
      </c>
      <c r="E428" s="133">
        <f>IF(ISERR(Профессиональное!F388),"-",Профессиональное!F388)</f>
        <v>0</v>
      </c>
      <c r="F428" s="133">
        <f>IF(ISERR(Профессиональное!G388),"-",Профессиональное!G388)</f>
        <v>0</v>
      </c>
    </row>
    <row r="429" spans="1:6" s="113" customFormat="1" hidden="1">
      <c r="A429" s="111"/>
      <c r="B429" s="82" t="s">
        <v>1516</v>
      </c>
      <c r="C429" s="13" t="s">
        <v>9</v>
      </c>
      <c r="D429" s="133">
        <f>IF(ISERR(Профессиональное!E389),"-",Профессиональное!E389)</f>
        <v>0</v>
      </c>
      <c r="E429" s="133">
        <f>IF(ISERR(Профессиональное!F389),"-",Профессиональное!F389)</f>
        <v>0</v>
      </c>
      <c r="F429" s="133">
        <f>IF(ISERR(Профессиональное!G389),"-",Профессиональное!G389)</f>
        <v>0</v>
      </c>
    </row>
    <row r="430" spans="1:6" s="113" customFormat="1" ht="30" hidden="1">
      <c r="A430" s="13" t="s">
        <v>646</v>
      </c>
      <c r="B430" s="82" t="s">
        <v>1347</v>
      </c>
      <c r="C430" s="111"/>
      <c r="D430" s="114"/>
      <c r="E430" s="114"/>
      <c r="F430" s="114"/>
    </row>
    <row r="431" spans="1:6" s="113" customFormat="1" ht="60" hidden="1">
      <c r="A431" s="111"/>
      <c r="B431" s="82" t="s">
        <v>1547</v>
      </c>
      <c r="C431" s="13" t="s">
        <v>1326</v>
      </c>
      <c r="D431" s="133">
        <f>IF(ISERR(Профессиональное!E397),"-",Профессиональное!E397)</f>
        <v>188.48</v>
      </c>
      <c r="E431" s="133">
        <f>IF(ISERR(Профессиональное!F397),"-",Профессиональное!F397)</f>
        <v>0</v>
      </c>
      <c r="F431" s="133" t="str">
        <f>IF(ISERR(Профессиональное!G397),"-",Профессиональное!G397)</f>
        <v>-</v>
      </c>
    </row>
    <row r="432" spans="1:6" s="113" customFormat="1" ht="45" hidden="1">
      <c r="A432" s="111"/>
      <c r="B432" s="82" t="s">
        <v>1548</v>
      </c>
      <c r="C432" s="13"/>
      <c r="D432" s="114"/>
      <c r="E432" s="114"/>
      <c r="F432" s="114"/>
    </row>
    <row r="433" spans="1:6" s="113" customFormat="1" hidden="1">
      <c r="A433" s="111"/>
      <c r="B433" s="82" t="s">
        <v>1515</v>
      </c>
      <c r="C433" s="13" t="s">
        <v>1326</v>
      </c>
      <c r="D433" s="133">
        <f>IF(ISERR(Профессиональное!E408),"-",Профессиональное!E408)</f>
        <v>387.3</v>
      </c>
      <c r="E433" s="133">
        <f>IF(ISERR(Профессиональное!F408),"-",Профессиональное!F408)</f>
        <v>428.31</v>
      </c>
      <c r="F433" s="133">
        <f>IF(ISERR(Профессиональное!G408),"-",Профессиональное!G408)</f>
        <v>428.31</v>
      </c>
    </row>
    <row r="434" spans="1:6" s="113" customFormat="1" hidden="1">
      <c r="A434" s="111"/>
      <c r="B434" s="82" t="s">
        <v>1516</v>
      </c>
      <c r="C434" s="13" t="s">
        <v>1326</v>
      </c>
      <c r="D434" s="133">
        <f>IF(ISERR(Профессиональное!E409),"-",Профессиональное!E409)</f>
        <v>29.2</v>
      </c>
      <c r="E434" s="133">
        <f>IF(ISERR(Профессиональное!F409),"-",Профессиональное!F409)</f>
        <v>37.46</v>
      </c>
      <c r="F434" s="133">
        <f>IF(ISERR(Профессиональное!G409),"-",Профессиональное!G409)</f>
        <v>37.46</v>
      </c>
    </row>
    <row r="435" spans="1:6" s="113" customFormat="1" ht="60" hidden="1">
      <c r="A435" s="125" t="s">
        <v>683</v>
      </c>
      <c r="B435" s="126" t="s">
        <v>656</v>
      </c>
      <c r="C435" s="111"/>
      <c r="D435" s="114"/>
      <c r="E435" s="114"/>
      <c r="F435" s="114"/>
    </row>
    <row r="436" spans="1:6" s="113" customFormat="1" ht="90" hidden="1">
      <c r="A436" s="13" t="s">
        <v>684</v>
      </c>
      <c r="B436" s="82" t="s">
        <v>657</v>
      </c>
      <c r="C436" s="13"/>
      <c r="D436" s="114"/>
      <c r="E436" s="114"/>
      <c r="F436" s="114"/>
    </row>
    <row r="437" spans="1:6" s="113" customFormat="1" hidden="1">
      <c r="A437" s="13"/>
      <c r="B437" s="82" t="s">
        <v>1515</v>
      </c>
      <c r="C437" s="13" t="s">
        <v>9</v>
      </c>
      <c r="D437" s="133">
        <f>IF(ISERR(Профессиональное!E418),"-",Профессиональное!E418)</f>
        <v>0</v>
      </c>
      <c r="E437" s="133">
        <f>IF(ISERR(Профессиональное!F418),"-",Профессиональное!F418)</f>
        <v>12.5</v>
      </c>
      <c r="F437" s="133" t="str">
        <f>IF(ISERR(Профессиональное!G418),"-",Профессиональное!G418)</f>
        <v>-</v>
      </c>
    </row>
    <row r="438" spans="1:6" s="113" customFormat="1" hidden="1">
      <c r="A438" s="13"/>
      <c r="B438" s="82" t="s">
        <v>1516</v>
      </c>
      <c r="C438" s="13" t="s">
        <v>9</v>
      </c>
      <c r="D438" s="133">
        <f>IF(ISERR(Профессиональное!E419),"-",Профессиональное!E419)</f>
        <v>0</v>
      </c>
      <c r="E438" s="133" t="str">
        <f>IF(ISERR(Профессиональное!F419),"-",Профессиональное!F419)</f>
        <v>-</v>
      </c>
      <c r="F438" s="133" t="str">
        <f>IF(ISERR(Профессиональное!G419),"-",Профессиональное!G419)</f>
        <v>-</v>
      </c>
    </row>
    <row r="439" spans="1:6" s="113" customFormat="1" ht="105" hidden="1">
      <c r="A439" s="13" t="s">
        <v>1718</v>
      </c>
      <c r="B439" s="22" t="s">
        <v>1719</v>
      </c>
      <c r="C439" s="13" t="s">
        <v>9</v>
      </c>
      <c r="D439" s="133" t="str">
        <f>IF(ISERR(Профессиональное!E426),"-",Профессиональное!E426)</f>
        <v>-</v>
      </c>
      <c r="E439" s="133" t="str">
        <f>IF(ISERR(Профессиональное!F426),"-",Профессиональное!F426)</f>
        <v>-</v>
      </c>
      <c r="F439" s="133" t="str">
        <f>IF(ISERR(Профессиональное!G426),"-",Профессиональное!G426)</f>
        <v>-</v>
      </c>
    </row>
    <row r="440" spans="1:6" s="113" customFormat="1" ht="60" hidden="1">
      <c r="A440" s="125" t="s">
        <v>662</v>
      </c>
      <c r="B440" s="126" t="s">
        <v>663</v>
      </c>
      <c r="C440" s="111"/>
      <c r="D440" s="114"/>
      <c r="E440" s="114"/>
      <c r="F440" s="114"/>
    </row>
    <row r="441" spans="1:6" s="113" customFormat="1" ht="75" hidden="1">
      <c r="A441" s="13" t="s">
        <v>665</v>
      </c>
      <c r="B441" s="82" t="s">
        <v>664</v>
      </c>
      <c r="C441" s="13"/>
      <c r="D441" s="114"/>
      <c r="E441" s="114"/>
      <c r="F441" s="114"/>
    </row>
    <row r="442" spans="1:6" s="113" customFormat="1" hidden="1">
      <c r="A442" s="13"/>
      <c r="B442" s="82" t="s">
        <v>1549</v>
      </c>
      <c r="C442" s="13"/>
      <c r="D442" s="114"/>
      <c r="E442" s="114"/>
      <c r="F442" s="114"/>
    </row>
    <row r="443" spans="1:6" s="113" customFormat="1" hidden="1">
      <c r="A443" s="13"/>
      <c r="B443" s="82" t="s">
        <v>1515</v>
      </c>
      <c r="C443" s="13" t="s">
        <v>9</v>
      </c>
      <c r="D443" s="133">
        <f>IF(ISERR(Профессиональное!E432),"-",Профессиональное!E432)</f>
        <v>76.989999999999995</v>
      </c>
      <c r="E443" s="133">
        <f>IF(ISERR(Профессиональное!F432),"-",Профессиональное!F432)</f>
        <v>72.454078876283091</v>
      </c>
      <c r="F443" s="133" t="str">
        <f>IF(ISERR(Профессиональное!G432),"-",Профессиональное!G432)</f>
        <v>-</v>
      </c>
    </row>
    <row r="444" spans="1:6" s="113" customFormat="1" hidden="1">
      <c r="A444" s="13"/>
      <c r="B444" s="82" t="s">
        <v>1516</v>
      </c>
      <c r="C444" s="13" t="s">
        <v>9</v>
      </c>
      <c r="D444" s="133">
        <f>IF(ISERR(Профессиональное!E433),"-",Профессиональное!E433)</f>
        <v>100</v>
      </c>
      <c r="E444" s="133">
        <f>IF(ISERR(Профессиональное!F433),"-",Профессиональное!F433)</f>
        <v>100</v>
      </c>
      <c r="F444" s="133" t="str">
        <f>IF(ISERR(Профессиональное!G433),"-",Профессиональное!G433)</f>
        <v>-</v>
      </c>
    </row>
    <row r="445" spans="1:6" s="113" customFormat="1" hidden="1">
      <c r="A445" s="13"/>
      <c r="B445" s="82" t="s">
        <v>1550</v>
      </c>
      <c r="C445" s="13"/>
      <c r="D445" s="114"/>
      <c r="E445" s="114"/>
      <c r="F445" s="114"/>
    </row>
    <row r="446" spans="1:6" s="113" customFormat="1" hidden="1">
      <c r="A446" s="13"/>
      <c r="B446" s="82" t="s">
        <v>1515</v>
      </c>
      <c r="C446" s="13" t="s">
        <v>9</v>
      </c>
      <c r="D446" s="117">
        <f>IF(ISERR(Профессиональное!E441),"-",Профессиональное!E441)</f>
        <v>87.98</v>
      </c>
      <c r="E446" s="117">
        <f>IF(ISERR(Профессиональное!F441),"-",Профессиональное!F441)</f>
        <v>72.408239382893953</v>
      </c>
      <c r="F446" s="117" t="str">
        <f>IF(ISERR(Профессиональное!G441),"-",Профессиональное!G441)</f>
        <v>-</v>
      </c>
    </row>
    <row r="447" spans="1:6" s="113" customFormat="1" hidden="1">
      <c r="A447" s="13"/>
      <c r="B447" s="82" t="s">
        <v>1516</v>
      </c>
      <c r="C447" s="13" t="s">
        <v>9</v>
      </c>
      <c r="D447" s="117">
        <f>IF(ISERR(Профессиональное!E442),"-",Профессиональное!E442)</f>
        <v>0</v>
      </c>
      <c r="E447" s="117">
        <f>IF(ISERR(Профессиональное!F442),"-",Профессиональное!F442)</f>
        <v>0</v>
      </c>
      <c r="F447" s="117" t="str">
        <f>IF(ISERR(Профессиональное!G442),"-",Профессиональное!G442)</f>
        <v>-</v>
      </c>
    </row>
    <row r="448" spans="1:6" s="113" customFormat="1" ht="75" hidden="1">
      <c r="A448" s="13" t="s">
        <v>678</v>
      </c>
      <c r="B448" s="82" t="s">
        <v>677</v>
      </c>
      <c r="C448" s="13" t="s">
        <v>9</v>
      </c>
      <c r="D448" s="117">
        <f>IF(ISERR(Профессиональное!E449),"-",Профессиональное!E449)</f>
        <v>0</v>
      </c>
      <c r="E448" s="117">
        <f>IF(ISERR(Профессиональное!F449),"-",Профессиональное!F449)</f>
        <v>0</v>
      </c>
      <c r="F448" s="117">
        <f>IF(ISERR(Профессиональное!G449),"-",Профессиональное!G449)</f>
        <v>0</v>
      </c>
    </row>
    <row r="449" spans="1:6" s="113" customFormat="1" ht="75" hidden="1">
      <c r="A449" s="13" t="s">
        <v>686</v>
      </c>
      <c r="B449" s="82" t="s">
        <v>685</v>
      </c>
      <c r="C449" s="13" t="s">
        <v>9</v>
      </c>
      <c r="D449" s="117">
        <f>IF(ISERR(Профессиональное!E452),"-",Профессиональное!E452)</f>
        <v>0</v>
      </c>
      <c r="E449" s="117">
        <f>IF(ISERR(Профессиональное!F452),"-",Профессиональное!F452)</f>
        <v>0</v>
      </c>
      <c r="F449" s="117">
        <f>IF(ISERR(Профессиональное!G452),"-",Профессиональное!G452)</f>
        <v>0</v>
      </c>
    </row>
    <row r="450" spans="1:6" s="113" customFormat="1" ht="75" hidden="1">
      <c r="A450" s="13" t="s">
        <v>690</v>
      </c>
      <c r="B450" s="82" t="s">
        <v>691</v>
      </c>
      <c r="C450" s="13"/>
      <c r="D450" s="117"/>
      <c r="E450" s="117"/>
      <c r="F450" s="117"/>
    </row>
    <row r="451" spans="1:6" s="113" customFormat="1" hidden="1">
      <c r="A451" s="13"/>
      <c r="B451" s="82" t="s">
        <v>1515</v>
      </c>
      <c r="C451" s="13" t="s">
        <v>9</v>
      </c>
      <c r="D451" s="117">
        <f>IF(ISERR(Профессиональное!E456),"-",Профессиональное!E456)</f>
        <v>0.23</v>
      </c>
      <c r="E451" s="117">
        <f>IF(ISERR(Профессиональное!F456),"-",Профессиональное!F456)</f>
        <v>1.3843868179362506</v>
      </c>
      <c r="F451" s="117" t="str">
        <f>IF(ISERR(Профессиональное!G456),"-",Профессиональное!G456)</f>
        <v>-</v>
      </c>
    </row>
    <row r="452" spans="1:6" s="113" customFormat="1" hidden="1">
      <c r="A452" s="13"/>
      <c r="B452" s="82" t="s">
        <v>1516</v>
      </c>
      <c r="C452" s="13" t="s">
        <v>9</v>
      </c>
      <c r="D452" s="117">
        <f>IF(ISERR(Профессиональное!E457),"-",Профессиональное!E457)</f>
        <v>0</v>
      </c>
      <c r="E452" s="117">
        <f>IF(ISERR(Профессиональное!F457),"-",Профессиональное!F457)</f>
        <v>0</v>
      </c>
      <c r="F452" s="117" t="str">
        <f>IF(ISERR(Профессиональное!G457),"-",Профессиональное!G457)</f>
        <v>-</v>
      </c>
    </row>
    <row r="453" spans="1:6" s="113" customFormat="1" ht="75" hidden="1">
      <c r="A453" s="13" t="s">
        <v>925</v>
      </c>
      <c r="B453" s="82" t="s">
        <v>694</v>
      </c>
      <c r="C453" s="13"/>
      <c r="D453" s="114"/>
      <c r="E453" s="114"/>
      <c r="F453" s="114"/>
    </row>
    <row r="454" spans="1:6" s="113" customFormat="1" hidden="1">
      <c r="A454" s="13"/>
      <c r="B454" s="82" t="s">
        <v>1515</v>
      </c>
      <c r="C454" s="13" t="s">
        <v>9</v>
      </c>
      <c r="D454" s="117">
        <f>IF(ISERR(Профессиональное!E465),"-",Профессиональное!E465)</f>
        <v>1.96</v>
      </c>
      <c r="E454" s="117">
        <f>IF(ISERR(Профессиональное!F465),"-",Профессиональное!F465)</f>
        <v>11.489020243429625</v>
      </c>
      <c r="F454" s="117" t="str">
        <f>IF(ISERR(Профессиональное!G465),"-",Профессиональное!G465)</f>
        <v>-</v>
      </c>
    </row>
    <row r="455" spans="1:6" s="113" customFormat="1" hidden="1">
      <c r="A455" s="13"/>
      <c r="B455" s="82" t="s">
        <v>1516</v>
      </c>
      <c r="C455" s="13" t="s">
        <v>9</v>
      </c>
      <c r="D455" s="117">
        <f>IF(ISERR(Профессиональное!E466),"-",Профессиональное!E466)</f>
        <v>0</v>
      </c>
      <c r="E455" s="117">
        <f>IF(ISERR(Профессиональное!F466),"-",Профессиональное!F466)</f>
        <v>0</v>
      </c>
      <c r="F455" s="117" t="str">
        <f>IF(ISERR(Профессиональное!G466),"-",Профессиональное!G466)</f>
        <v>-</v>
      </c>
    </row>
    <row r="456" spans="1:6" s="113" customFormat="1" ht="75" hidden="1">
      <c r="A456" s="13" t="s">
        <v>926</v>
      </c>
      <c r="B456" s="82" t="s">
        <v>697</v>
      </c>
      <c r="C456" s="13"/>
      <c r="D456" s="114"/>
      <c r="E456" s="114"/>
      <c r="F456" s="114"/>
    </row>
    <row r="457" spans="1:6" s="113" customFormat="1" hidden="1">
      <c r="A457" s="152"/>
      <c r="B457" s="82" t="s">
        <v>1515</v>
      </c>
      <c r="C457" s="13" t="s">
        <v>9</v>
      </c>
      <c r="D457" s="117">
        <f>IF(ISERR(Профессиональное!E474),"-",Профессиональное!E474)</f>
        <v>0</v>
      </c>
      <c r="E457" s="117">
        <f>IF(ISERR(Профессиональное!F474),"-",Профессиональное!F474)</f>
        <v>0</v>
      </c>
      <c r="F457" s="117" t="str">
        <f>IF(ISERR(Профессиональное!G474),"-",Профессиональное!G474)</f>
        <v>-</v>
      </c>
    </row>
    <row r="458" spans="1:6" s="113" customFormat="1" hidden="1">
      <c r="A458" s="152"/>
      <c r="B458" s="82" t="s">
        <v>1516</v>
      </c>
      <c r="C458" s="13" t="s">
        <v>9</v>
      </c>
      <c r="D458" s="117">
        <f>IF(ISERR(Профессиональное!E475),"-",Профессиональное!E475)</f>
        <v>0</v>
      </c>
      <c r="E458" s="117">
        <f>IF(ISERR(Профессиональное!F475),"-",Профессиональное!F475)</f>
        <v>0</v>
      </c>
      <c r="F458" s="117" t="str">
        <f>IF(ISERR(Профессиональное!G475),"-",Профессиональное!G475)</f>
        <v>-</v>
      </c>
    </row>
    <row r="459" spans="1:6" s="113" customFormat="1" ht="75" hidden="1">
      <c r="A459" s="152" t="s">
        <v>927</v>
      </c>
      <c r="B459" s="82" t="s">
        <v>700</v>
      </c>
      <c r="C459" s="152"/>
      <c r="D459" s="180"/>
      <c r="E459" s="180"/>
      <c r="F459" s="180"/>
    </row>
    <row r="460" spans="1:6" s="113" customFormat="1" hidden="1">
      <c r="A460" s="152"/>
      <c r="B460" s="82" t="s">
        <v>1515</v>
      </c>
      <c r="C460" s="152" t="s">
        <v>9</v>
      </c>
      <c r="D460" s="117">
        <f>IF(ISERR(Профессиональное!E483),"-",Профессиональное!E483)</f>
        <v>0</v>
      </c>
      <c r="E460" s="117">
        <f>IF(ISERR(Профессиональное!F483),"-",Профессиональное!F483)</f>
        <v>1.1782656607612105</v>
      </c>
      <c r="F460" s="117" t="str">
        <f>IF(ISERR(Профессиональное!G483),"-",Профессиональное!G483)</f>
        <v>-</v>
      </c>
    </row>
    <row r="461" spans="1:6" s="113" customFormat="1" hidden="1">
      <c r="A461" s="152"/>
      <c r="B461" s="82" t="s">
        <v>1516</v>
      </c>
      <c r="C461" s="152" t="s">
        <v>9</v>
      </c>
      <c r="D461" s="117">
        <f>IF(ISERR(Профессиональное!E484),"-",Профессиональное!E484)</f>
        <v>0</v>
      </c>
      <c r="E461" s="117">
        <f>IF(ISERR(Профессиональное!F484),"-",Профессиональное!F484)</f>
        <v>0</v>
      </c>
      <c r="F461" s="117" t="str">
        <f>IF(ISERR(Профессиональное!G484),"-",Профессиональное!G484)</f>
        <v>-</v>
      </c>
    </row>
    <row r="462" spans="1:6" hidden="1">
      <c r="A462" s="187" t="s">
        <v>706</v>
      </c>
      <c r="B462" s="187"/>
      <c r="C462" s="187"/>
      <c r="D462" s="187"/>
      <c r="E462" s="187"/>
      <c r="F462" s="187"/>
    </row>
    <row r="463" spans="1:6" ht="30" hidden="1">
      <c r="A463" s="31" t="s">
        <v>708</v>
      </c>
      <c r="B463" s="35" t="s">
        <v>707</v>
      </c>
      <c r="C463" s="32"/>
      <c r="D463" s="9"/>
      <c r="E463" s="9"/>
      <c r="F463" s="9"/>
    </row>
    <row r="464" spans="1:6" ht="75" hidden="1">
      <c r="A464" s="6" t="s">
        <v>713</v>
      </c>
      <c r="B464" s="36" t="s">
        <v>709</v>
      </c>
      <c r="C464" s="6" t="s">
        <v>9</v>
      </c>
      <c r="D464" s="75">
        <f>IF(ISERR(Высшее!E10),"-",Высшее!E10)</f>
        <v>3.56</v>
      </c>
      <c r="E464" s="75">
        <f>IF(ISERR(Высшее!F10),"-",Высшее!F10)</f>
        <v>8.26</v>
      </c>
      <c r="F464" s="75">
        <f>IF(ISERR(Высшее!G10),"-",Высшее!G10)</f>
        <v>0</v>
      </c>
    </row>
    <row r="465" spans="1:6" ht="90" hidden="1">
      <c r="A465" s="6" t="s">
        <v>718</v>
      </c>
      <c r="B465" s="36" t="s">
        <v>1552</v>
      </c>
      <c r="C465" s="6" t="s">
        <v>9</v>
      </c>
      <c r="D465" s="75" t="str">
        <f>IF(ISERR(Высшее!E13),"-",Высшее!E13)</f>
        <v>-</v>
      </c>
      <c r="E465" s="75" t="str">
        <f>IF(ISERR(Высшее!F13),"-",Высшее!F13)</f>
        <v>-</v>
      </c>
      <c r="F465" s="75" t="str">
        <f>IF(ISERR(Высшее!G13),"-",Высшее!G13)</f>
        <v>-</v>
      </c>
    </row>
    <row r="466" spans="1:6" ht="30" hidden="1">
      <c r="A466" s="10" t="s">
        <v>720</v>
      </c>
      <c r="B466" s="35" t="s">
        <v>719</v>
      </c>
      <c r="C466" s="6"/>
      <c r="D466" s="9"/>
      <c r="E466" s="9"/>
      <c r="F466" s="9"/>
    </row>
    <row r="467" spans="1:6" ht="105" hidden="1">
      <c r="A467" s="6" t="s">
        <v>721</v>
      </c>
      <c r="B467" s="36" t="s">
        <v>722</v>
      </c>
      <c r="C467" s="6"/>
      <c r="D467" s="9"/>
      <c r="E467" s="9"/>
      <c r="F467" s="9"/>
    </row>
    <row r="468" spans="1:6" hidden="1">
      <c r="A468" s="6"/>
      <c r="B468" s="36" t="s">
        <v>723</v>
      </c>
      <c r="C468" s="6"/>
      <c r="D468" s="9"/>
      <c r="E468" s="9"/>
      <c r="F468" s="9"/>
    </row>
    <row r="469" spans="1:6" hidden="1">
      <c r="A469" s="6"/>
      <c r="B469" s="36" t="s">
        <v>1515</v>
      </c>
      <c r="C469" s="6" t="s">
        <v>9</v>
      </c>
      <c r="D469" s="75">
        <f>IF(ISERR(Высшее!E19),"-",Высшее!E19)</f>
        <v>72.25</v>
      </c>
      <c r="E469" s="75">
        <f>IF(ISERR(Высшее!F19),"-",Высшее!F19)</f>
        <v>72.739999999999995</v>
      </c>
      <c r="F469" s="75" t="str">
        <f>IF(ISERR(Высшее!G19),"-",Высшее!G19)</f>
        <v>-</v>
      </c>
    </row>
    <row r="470" spans="1:6" hidden="1">
      <c r="A470" s="6"/>
      <c r="B470" s="36" t="s">
        <v>1516</v>
      </c>
      <c r="C470" s="6" t="s">
        <v>9</v>
      </c>
      <c r="D470" s="75">
        <f>IF(ISERR(Высшее!E20),"-",Высшее!E20)</f>
        <v>3.09</v>
      </c>
      <c r="E470" s="75">
        <f>IF(ISERR(Высшее!F20),"-",Высшее!F20)</f>
        <v>2.1712907117008444</v>
      </c>
      <c r="F470" s="75" t="str">
        <f>IF(ISERR(Высшее!G20),"-",Высшее!G20)</f>
        <v>-</v>
      </c>
    </row>
    <row r="471" spans="1:6" hidden="1">
      <c r="A471" s="6"/>
      <c r="B471" s="36" t="s">
        <v>704</v>
      </c>
      <c r="C471" s="6"/>
      <c r="D471" s="9"/>
      <c r="E471" s="9"/>
      <c r="F471" s="9"/>
    </row>
    <row r="472" spans="1:6" hidden="1">
      <c r="A472" s="6"/>
      <c r="B472" s="36" t="s">
        <v>1515</v>
      </c>
      <c r="C472" s="6" t="s">
        <v>9</v>
      </c>
      <c r="D472" s="75">
        <f>IF(ISERR(Высшее!E22),"-",Высшее!E22)</f>
        <v>0.13</v>
      </c>
      <c r="E472" s="75">
        <f>IF(ISERR(Высшее!F22),"-",Высшее!F22)</f>
        <v>0.05</v>
      </c>
      <c r="F472" s="75" t="str">
        <f>IF(ISERR(Высшее!G22),"-",Высшее!G22)</f>
        <v>-</v>
      </c>
    </row>
    <row r="473" spans="1:6" hidden="1">
      <c r="A473" s="6"/>
      <c r="B473" s="36" t="s">
        <v>1516</v>
      </c>
      <c r="C473" s="6" t="s">
        <v>9</v>
      </c>
      <c r="D473" s="75">
        <f>IF(ISERR(Высшее!E23),"-",Высшее!E23)</f>
        <v>0.61</v>
      </c>
      <c r="E473" s="75">
        <f>IF(ISERR(Высшее!F23),"-",Высшее!F23)</f>
        <v>0.57297949336550058</v>
      </c>
      <c r="F473" s="75" t="str">
        <f>IF(ISERR(Высшее!G23),"-",Высшее!G23)</f>
        <v>-</v>
      </c>
    </row>
    <row r="474" spans="1:6" hidden="1">
      <c r="A474" s="6"/>
      <c r="B474" s="36" t="s">
        <v>724</v>
      </c>
      <c r="C474" s="6"/>
      <c r="D474" s="75"/>
      <c r="E474" s="75"/>
      <c r="F474" s="75"/>
    </row>
    <row r="475" spans="1:6" hidden="1">
      <c r="A475" s="6"/>
      <c r="B475" s="36" t="s">
        <v>1515</v>
      </c>
      <c r="C475" s="6" t="s">
        <v>9</v>
      </c>
      <c r="D475" s="75">
        <f>IF(ISERR(Высшее!E25),"-",Высшее!E25)</f>
        <v>27.61</v>
      </c>
      <c r="E475" s="75">
        <f>IF(ISERR(Высшее!F25),"-",Высшее!F25)</f>
        <v>27.21</v>
      </c>
      <c r="F475" s="75" t="str">
        <f>IF(ISERR(Высшее!G25),"-",Высшее!G25)</f>
        <v>-</v>
      </c>
    </row>
    <row r="476" spans="1:6" hidden="1">
      <c r="A476" s="6"/>
      <c r="B476" s="36" t="s">
        <v>1516</v>
      </c>
      <c r="C476" s="6" t="s">
        <v>9</v>
      </c>
      <c r="D476" s="75">
        <f>IF(ISERR(Высшее!E26),"-",Высшее!E26)</f>
        <v>96.3</v>
      </c>
      <c r="E476" s="75">
        <f>IF(ISERR(Высшее!F26),"-",Высшее!F26)</f>
        <v>97.255729794933657</v>
      </c>
      <c r="F476" s="75" t="str">
        <f>IF(ISERR(Высшее!G26),"-",Высшее!G26)</f>
        <v>-</v>
      </c>
    </row>
    <row r="477" spans="1:6" ht="60" hidden="1">
      <c r="A477" s="6" t="s">
        <v>732</v>
      </c>
      <c r="B477" s="36" t="s">
        <v>731</v>
      </c>
      <c r="C477" s="6"/>
      <c r="D477" s="9"/>
      <c r="E477" s="9"/>
      <c r="F477" s="9"/>
    </row>
    <row r="478" spans="1:6" hidden="1">
      <c r="A478" s="6"/>
      <c r="B478" s="36" t="s">
        <v>1515</v>
      </c>
      <c r="C478" s="6" t="s">
        <v>9</v>
      </c>
      <c r="D478" s="75">
        <f>IF(ISERR(Высшее!E40),"-",Высшее!E40)</f>
        <v>41.94</v>
      </c>
      <c r="E478" s="75">
        <f>IF(ISERR(Высшее!F40),"-",Высшее!F40)</f>
        <v>44.44</v>
      </c>
      <c r="F478" s="75">
        <f>IF(ISERR(Высшее!G40),"-",Высшее!G40)</f>
        <v>0</v>
      </c>
    </row>
    <row r="479" spans="1:6" hidden="1">
      <c r="A479" s="6"/>
      <c r="B479" s="36" t="s">
        <v>1516</v>
      </c>
      <c r="C479" s="6" t="s">
        <v>9</v>
      </c>
      <c r="D479" s="75">
        <f>IF(ISERR(Высшее!E41),"-",Высшее!E41)</f>
        <v>100</v>
      </c>
      <c r="E479" s="75">
        <f>IF(ISERR(Высшее!F41),"-",Высшее!F41)</f>
        <v>100</v>
      </c>
      <c r="F479" s="75">
        <f>IF(ISERR(Высшее!G41),"-",Высшее!G41)</f>
        <v>0</v>
      </c>
    </row>
    <row r="480" spans="1:6" ht="75" hidden="1">
      <c r="A480" s="6" t="s">
        <v>736</v>
      </c>
      <c r="B480" s="36" t="s">
        <v>737</v>
      </c>
      <c r="C480" s="6"/>
      <c r="D480" s="9"/>
      <c r="E480" s="9"/>
      <c r="F480" s="9"/>
    </row>
    <row r="481" spans="1:6" hidden="1">
      <c r="A481" s="8"/>
      <c r="B481" s="36" t="s">
        <v>1553</v>
      </c>
      <c r="C481" s="6"/>
      <c r="D481" s="9"/>
      <c r="E481" s="9"/>
      <c r="F481" s="9"/>
    </row>
    <row r="482" spans="1:6" hidden="1">
      <c r="A482" s="8"/>
      <c r="B482" s="36" t="s">
        <v>1515</v>
      </c>
      <c r="C482" s="6" t="s">
        <v>9</v>
      </c>
      <c r="D482" s="75">
        <f>IF(ISERR(Высшее!E50),"-",Высшее!E50)</f>
        <v>0</v>
      </c>
      <c r="E482" s="75">
        <f>IF(ISERR(Высшее!F50),"-",Высшее!F50)</f>
        <v>0</v>
      </c>
      <c r="F482" s="75">
        <f>IF(ISERR(Высшее!G50),"-",Высшее!G50)</f>
        <v>0</v>
      </c>
    </row>
    <row r="483" spans="1:6" hidden="1">
      <c r="A483" s="8"/>
      <c r="B483" s="36" t="s">
        <v>1516</v>
      </c>
      <c r="C483" s="6" t="s">
        <v>9</v>
      </c>
      <c r="D483" s="75">
        <f>IF(ISERR(Высшее!E51),"-",Высшее!E51)</f>
        <v>0</v>
      </c>
      <c r="E483" s="75">
        <f>IF(ISERR(Высшее!F51),"-",Высшее!F51)</f>
        <v>1.79</v>
      </c>
      <c r="F483" s="75">
        <f>IF(ISERR(Высшее!G51),"-",Высшее!G51)</f>
        <v>0</v>
      </c>
    </row>
    <row r="484" spans="1:6" hidden="1">
      <c r="A484" s="8"/>
      <c r="B484" s="36" t="s">
        <v>1554</v>
      </c>
      <c r="C484" s="6"/>
      <c r="D484" s="9"/>
      <c r="E484" s="9"/>
      <c r="F484" s="9"/>
    </row>
    <row r="485" spans="1:6" hidden="1">
      <c r="A485" s="8"/>
      <c r="B485" s="36" t="s">
        <v>1515</v>
      </c>
      <c r="C485" s="6" t="s">
        <v>9</v>
      </c>
      <c r="D485" s="75">
        <f>IF(ISERR(Высшее!E53),"-",Высшее!E53)</f>
        <v>0</v>
      </c>
      <c r="E485" s="75">
        <f>IF(ISERR(Высшее!F53),"-",Высшее!F53)</f>
        <v>0</v>
      </c>
      <c r="F485" s="75">
        <f>IF(ISERR(Высшее!G53),"-",Высшее!G53)</f>
        <v>0</v>
      </c>
    </row>
    <row r="486" spans="1:6" hidden="1">
      <c r="A486" s="8"/>
      <c r="B486" s="36" t="s">
        <v>1516</v>
      </c>
      <c r="C486" s="6" t="s">
        <v>9</v>
      </c>
      <c r="D486" s="75">
        <f>IF(ISERR(Высшее!E54),"-",Высшее!E54)</f>
        <v>0</v>
      </c>
      <c r="E486" s="75">
        <f>IF(ISERR(Высшее!F54),"-",Высшее!F54)</f>
        <v>0</v>
      </c>
      <c r="F486" s="75">
        <f>IF(ISERR(Высшее!G54),"-",Высшее!G54)</f>
        <v>0</v>
      </c>
    </row>
    <row r="487" spans="1:6" hidden="1">
      <c r="A487" s="8"/>
      <c r="B487" s="36" t="s">
        <v>1555</v>
      </c>
      <c r="C487" s="6"/>
      <c r="D487" s="9"/>
      <c r="E487" s="9"/>
      <c r="F487" s="9"/>
    </row>
    <row r="488" spans="1:6" hidden="1">
      <c r="A488" s="8"/>
      <c r="B488" s="36" t="s">
        <v>1515</v>
      </c>
      <c r="C488" s="6" t="s">
        <v>9</v>
      </c>
      <c r="D488" s="75">
        <f>IF(ISERR(Высшее!E56),"-",Высшее!E56)</f>
        <v>0</v>
      </c>
      <c r="E488" s="75">
        <f>IF(ISERR(Высшее!F56),"-",Высшее!F56)</f>
        <v>0</v>
      </c>
      <c r="F488" s="75">
        <f>IF(ISERR(Высшее!G56),"-",Высшее!G56)</f>
        <v>0</v>
      </c>
    </row>
    <row r="489" spans="1:6" hidden="1">
      <c r="A489" s="8"/>
      <c r="B489" s="36" t="s">
        <v>1516</v>
      </c>
      <c r="C489" s="6" t="s">
        <v>9</v>
      </c>
      <c r="D489" s="75">
        <f>IF(ISERR(Высшее!E57),"-",Высшее!E57)</f>
        <v>0</v>
      </c>
      <c r="E489" s="75">
        <f>IF(ISERR(Высшее!F57),"-",Высшее!F57)</f>
        <v>0</v>
      </c>
      <c r="F489" s="75">
        <f>IF(ISERR(Высшее!G57),"-",Высшее!G57)</f>
        <v>0</v>
      </c>
    </row>
    <row r="490" spans="1:6" ht="60" hidden="1">
      <c r="A490" s="10" t="s">
        <v>754</v>
      </c>
      <c r="B490" s="35" t="s">
        <v>753</v>
      </c>
      <c r="C490" s="8"/>
      <c r="D490" s="9"/>
      <c r="E490" s="9"/>
      <c r="F490" s="9"/>
    </row>
    <row r="491" spans="1:6" ht="75" hidden="1">
      <c r="A491" s="6" t="s">
        <v>755</v>
      </c>
      <c r="B491" s="36" t="s">
        <v>1348</v>
      </c>
      <c r="C491" s="6"/>
      <c r="D491" s="9"/>
      <c r="E491" s="9"/>
      <c r="F491" s="9"/>
    </row>
    <row r="492" spans="1:6" hidden="1">
      <c r="A492" s="6"/>
      <c r="B492" s="36" t="s">
        <v>1556</v>
      </c>
      <c r="C492" s="6"/>
      <c r="D492" s="9"/>
      <c r="E492" s="9"/>
      <c r="F492" s="9"/>
    </row>
    <row r="493" spans="1:6" hidden="1">
      <c r="A493" s="6"/>
      <c r="B493" s="36" t="s">
        <v>1515</v>
      </c>
      <c r="C493" s="6" t="s">
        <v>9</v>
      </c>
      <c r="D493" s="75">
        <f>IF(ISERR(Высшее!E67),"-",Высшее!E67)</f>
        <v>14.45</v>
      </c>
      <c r="E493" s="75">
        <f>IF(ISERR(Высшее!F67),"-",Высшее!F67)</f>
        <v>14.33</v>
      </c>
      <c r="F493" s="75">
        <f>IF(ISERR(Высшее!G67),"-",Высшее!G67)</f>
        <v>0</v>
      </c>
    </row>
    <row r="494" spans="1:6" hidden="1">
      <c r="A494" s="6"/>
      <c r="B494" s="36" t="s">
        <v>1516</v>
      </c>
      <c r="C494" s="6" t="s">
        <v>9</v>
      </c>
      <c r="D494" s="75">
        <f>IF(ISERR(Высшее!E68),"-",Высшее!E68)</f>
        <v>8.4</v>
      </c>
      <c r="E494" s="75">
        <f>IF(ISERR(Высшее!F68),"-",Высшее!F68)</f>
        <v>12.5</v>
      </c>
      <c r="F494" s="75">
        <f>IF(ISERR(Высшее!G68),"-",Высшее!G68)</f>
        <v>0</v>
      </c>
    </row>
    <row r="495" spans="1:6" hidden="1">
      <c r="A495" s="6"/>
      <c r="B495" s="36" t="s">
        <v>1557</v>
      </c>
      <c r="C495" s="6"/>
      <c r="D495" s="9"/>
      <c r="E495" s="9"/>
      <c r="F495" s="9"/>
    </row>
    <row r="496" spans="1:6" hidden="1">
      <c r="A496" s="6"/>
      <c r="B496" s="36" t="s">
        <v>1515</v>
      </c>
      <c r="C496" s="6" t="s">
        <v>9</v>
      </c>
      <c r="D496" s="75">
        <f>IF(ISERR(Высшее!E70),"-",Высшее!E70)</f>
        <v>56.35</v>
      </c>
      <c r="E496" s="75">
        <f>IF(ISERR(Высшее!F70),"-",Высшее!F70)</f>
        <v>57.89</v>
      </c>
      <c r="F496" s="75">
        <f>IF(ISERR(Высшее!G70),"-",Высшее!G70)</f>
        <v>0</v>
      </c>
    </row>
    <row r="497" spans="1:6" hidden="1">
      <c r="A497" s="6"/>
      <c r="B497" s="36" t="s">
        <v>1516</v>
      </c>
      <c r="C497" s="6" t="s">
        <v>9</v>
      </c>
      <c r="D497" s="75">
        <f>IF(ISERR(Высшее!E71),"-",Высшее!E71)</f>
        <v>52.94</v>
      </c>
      <c r="E497" s="75">
        <f>IF(ISERR(Высшее!F71),"-",Высшее!F71)</f>
        <v>70.19</v>
      </c>
      <c r="F497" s="75">
        <f>IF(ISERR(Высшее!G71),"-",Высшее!G71)</f>
        <v>0</v>
      </c>
    </row>
    <row r="498" spans="1:6" ht="75" hidden="1">
      <c r="A498" s="6" t="s">
        <v>763</v>
      </c>
      <c r="B498" s="36" t="s">
        <v>762</v>
      </c>
      <c r="C498" s="6"/>
      <c r="D498" s="9"/>
      <c r="E498" s="9"/>
      <c r="F498" s="9"/>
    </row>
    <row r="499" spans="1:6" hidden="1">
      <c r="A499" s="6"/>
      <c r="B499" s="36" t="s">
        <v>1515</v>
      </c>
      <c r="C499" s="6" t="s">
        <v>9</v>
      </c>
      <c r="D499" s="75">
        <f>IF(ISERR(Высшее!E76),"-",Высшее!E76)</f>
        <v>11.68</v>
      </c>
      <c r="E499" s="75">
        <f>IF(ISERR(Высшее!F76),"-",Высшее!F76)</f>
        <v>13.01</v>
      </c>
      <c r="F499" s="75">
        <f>IF(ISERR(Высшее!G76),"-",Высшее!G76)</f>
        <v>0</v>
      </c>
    </row>
    <row r="500" spans="1:6" hidden="1">
      <c r="A500" s="6"/>
      <c r="B500" s="36" t="s">
        <v>1516</v>
      </c>
      <c r="C500" s="6" t="s">
        <v>9</v>
      </c>
      <c r="D500" s="75">
        <f>IF(ISERR(Высшее!E77),"-",Высшее!E77)</f>
        <v>5.04</v>
      </c>
      <c r="E500" s="75">
        <f>IF(ISERR(Высшее!F77),"-",Высшее!F77)</f>
        <v>3.85</v>
      </c>
      <c r="F500" s="75">
        <f>IF(ISERR(Высшее!G77),"-",Высшее!G77)</f>
        <v>0</v>
      </c>
    </row>
    <row r="501" spans="1:6" ht="90" hidden="1">
      <c r="A501" s="6" t="s">
        <v>768</v>
      </c>
      <c r="B501" s="36" t="s">
        <v>767</v>
      </c>
      <c r="C501" s="6"/>
      <c r="D501" s="9"/>
      <c r="E501" s="9"/>
      <c r="F501" s="9"/>
    </row>
    <row r="502" spans="1:6" hidden="1">
      <c r="A502" s="6"/>
      <c r="B502" s="36" t="s">
        <v>1515</v>
      </c>
      <c r="C502" s="6" t="s">
        <v>1132</v>
      </c>
      <c r="D502" s="75">
        <f>IF(ISERR(Высшее!E82),"-",Высшее!E82)</f>
        <v>35.18</v>
      </c>
      <c r="E502" s="75">
        <f>IF(ISERR(Высшее!F82),"-",Высшее!F82)</f>
        <v>41.08</v>
      </c>
      <c r="F502" s="75">
        <f>IF(ISERR(Высшее!G82),"-",Высшее!G82)</f>
        <v>0</v>
      </c>
    </row>
    <row r="503" spans="1:6" hidden="1">
      <c r="A503" s="6"/>
      <c r="B503" s="36" t="s">
        <v>1516</v>
      </c>
      <c r="C503" s="6" t="s">
        <v>1132</v>
      </c>
      <c r="D503" s="75">
        <f>IF(ISERR(Высшее!E83),"-",Высшее!E83)</f>
        <v>48.74</v>
      </c>
      <c r="E503" s="75">
        <f>IF(ISERR(Высшее!F83),"-",Высшее!F83)</f>
        <v>47.12</v>
      </c>
      <c r="F503" s="75">
        <f>IF(ISERR(Высшее!G83),"-",Высшее!G83)</f>
        <v>0</v>
      </c>
    </row>
    <row r="504" spans="1:6" ht="60" hidden="1">
      <c r="A504" s="6" t="s">
        <v>772</v>
      </c>
      <c r="B504" s="36" t="s">
        <v>771</v>
      </c>
      <c r="C504" s="6"/>
      <c r="D504" s="9"/>
      <c r="E504" s="9"/>
      <c r="F504" s="9"/>
    </row>
    <row r="505" spans="1:6" hidden="1">
      <c r="A505" s="6"/>
      <c r="B505" s="36" t="s">
        <v>1515</v>
      </c>
      <c r="C505" s="6" t="s">
        <v>1132</v>
      </c>
      <c r="D505" s="75">
        <f>IF(ISERR(Высшее!E87),"-",Высшее!E87)</f>
        <v>10.87</v>
      </c>
      <c r="E505" s="75">
        <f>IF(ISERR(Высшее!F87),"-",Высшее!F87)</f>
        <v>11.33</v>
      </c>
      <c r="F505" s="75">
        <f>IF(ISERR(Высшее!G87),"-",Высшее!G87)</f>
        <v>0</v>
      </c>
    </row>
    <row r="506" spans="1:6" hidden="1">
      <c r="A506" s="6"/>
      <c r="B506" s="36" t="s">
        <v>1516</v>
      </c>
      <c r="C506" s="6" t="s">
        <v>1132</v>
      </c>
      <c r="D506" s="75">
        <f>IF(ISERR(Высшее!E88),"-",Высшее!E88)</f>
        <v>4.41</v>
      </c>
      <c r="E506" s="75">
        <f>IF(ISERR(Высшее!F88),"-",Высшее!F88)</f>
        <v>3.84</v>
      </c>
      <c r="F506" s="75">
        <f>IF(ISERR(Высшее!G88),"-",Высшее!G88)</f>
        <v>0</v>
      </c>
    </row>
    <row r="507" spans="1:6" ht="60" hidden="1">
      <c r="A507" s="6" t="s">
        <v>780</v>
      </c>
      <c r="B507" s="36" t="s">
        <v>779</v>
      </c>
      <c r="C507" s="6" t="s">
        <v>9</v>
      </c>
      <c r="D507" s="75" t="str">
        <f>IF(ISERR(Высшее!E94),"-",Высшее!E94)</f>
        <v>-</v>
      </c>
      <c r="E507" s="75">
        <f>IF(ISERR(Высшее!F94),"-",Высшее!F94)</f>
        <v>159.85</v>
      </c>
      <c r="F507" s="75">
        <f>IF(ISERR(Высшее!G94),"-",Высшее!G94)</f>
        <v>0</v>
      </c>
    </row>
    <row r="508" spans="1:6" ht="60" hidden="1">
      <c r="A508" s="13" t="s">
        <v>786</v>
      </c>
      <c r="B508" s="82" t="s">
        <v>1558</v>
      </c>
      <c r="C508" s="13" t="s">
        <v>9</v>
      </c>
      <c r="D508" s="139"/>
      <c r="E508" s="139"/>
      <c r="F508" s="139"/>
    </row>
    <row r="509" spans="1:6" ht="75" hidden="1">
      <c r="A509" s="13" t="s">
        <v>791</v>
      </c>
      <c r="B509" s="82" t="s">
        <v>1559</v>
      </c>
      <c r="C509" s="13" t="s">
        <v>9</v>
      </c>
      <c r="D509" s="139"/>
      <c r="E509" s="139"/>
      <c r="F509" s="139"/>
    </row>
    <row r="510" spans="1:6" ht="60" hidden="1">
      <c r="A510" s="10" t="s">
        <v>795</v>
      </c>
      <c r="B510" s="35" t="s">
        <v>796</v>
      </c>
      <c r="C510" s="6"/>
      <c r="D510" s="9"/>
      <c r="E510" s="9"/>
      <c r="F510" s="9"/>
    </row>
    <row r="511" spans="1:6" ht="45" hidden="1">
      <c r="A511" s="6" t="s">
        <v>798</v>
      </c>
      <c r="B511" s="36" t="s">
        <v>797</v>
      </c>
      <c r="C511" s="6"/>
      <c r="D511" s="9"/>
      <c r="E511" s="9"/>
      <c r="F511" s="9"/>
    </row>
    <row r="512" spans="1:6" hidden="1">
      <c r="A512" s="6"/>
      <c r="B512" s="36" t="s">
        <v>1515</v>
      </c>
      <c r="C512" s="6" t="s">
        <v>9</v>
      </c>
      <c r="D512" s="75">
        <f>IF(ISERR(Высшее!E106),"-",Высшее!E106)</f>
        <v>68.52</v>
      </c>
      <c r="E512" s="75">
        <f>IF(ISERR(Высшее!F106),"-",Высшее!F106)</f>
        <v>68.83</v>
      </c>
      <c r="F512" s="75">
        <f>IF(ISERR(Высшее!G106),"-",Высшее!G106)</f>
        <v>0</v>
      </c>
    </row>
    <row r="513" spans="1:6" hidden="1">
      <c r="A513" s="6"/>
      <c r="B513" s="36" t="s">
        <v>1516</v>
      </c>
      <c r="C513" s="6" t="s">
        <v>9</v>
      </c>
      <c r="D513" s="75">
        <f>IF(ISERR(Высшее!E107),"-",Высшее!E107)</f>
        <v>0</v>
      </c>
      <c r="E513" s="75">
        <f>IF(ISERR(Высшее!F107),"-",Высшее!F107)</f>
        <v>100</v>
      </c>
      <c r="F513" s="75">
        <f>IF(ISERR(Высшее!G107),"-",Высшее!G107)</f>
        <v>0</v>
      </c>
    </row>
    <row r="514" spans="1:6" ht="30" hidden="1">
      <c r="A514" s="6" t="s">
        <v>803</v>
      </c>
      <c r="B514" s="36" t="s">
        <v>804</v>
      </c>
      <c r="C514" s="6"/>
      <c r="D514" s="9"/>
      <c r="E514" s="9"/>
      <c r="F514" s="9"/>
    </row>
    <row r="515" spans="1:6" hidden="1">
      <c r="A515" s="6"/>
      <c r="B515" s="36" t="s">
        <v>1515</v>
      </c>
      <c r="C515" s="6" t="s">
        <v>9</v>
      </c>
      <c r="D515" s="75">
        <f>IF(ISERR(Высшее!E111),"-",Высшее!E111)</f>
        <v>76.84</v>
      </c>
      <c r="E515" s="75">
        <f>IF(ISERR(Высшее!F111),"-",Высшее!F111)</f>
        <v>73.680000000000007</v>
      </c>
      <c r="F515" s="75">
        <f>IF(ISERR(Высшее!G111),"-",Высшее!G111)</f>
        <v>0</v>
      </c>
    </row>
    <row r="516" spans="1:6" hidden="1">
      <c r="A516" s="6"/>
      <c r="B516" s="36" t="s">
        <v>1516</v>
      </c>
      <c r="C516" s="6" t="s">
        <v>9</v>
      </c>
      <c r="D516" s="75">
        <f>IF(ISERR(Высшее!E112),"-",Высшее!E112)</f>
        <v>831.3</v>
      </c>
      <c r="E516" s="75">
        <f>IF(ISERR(Высшее!F112),"-",Высшее!F112)</f>
        <v>1056.19</v>
      </c>
      <c r="F516" s="75">
        <f>IF(ISERR(Высшее!G112),"-",Высшее!G112)</f>
        <v>0</v>
      </c>
    </row>
    <row r="517" spans="1:6" ht="45" hidden="1">
      <c r="A517" s="6" t="s">
        <v>1351</v>
      </c>
      <c r="B517" s="36" t="s">
        <v>809</v>
      </c>
      <c r="C517" s="6"/>
      <c r="D517" s="9"/>
      <c r="E517" s="9"/>
      <c r="F517" s="9"/>
    </row>
    <row r="518" spans="1:6" hidden="1">
      <c r="A518" s="24"/>
      <c r="B518" s="36" t="s">
        <v>1519</v>
      </c>
      <c r="C518" s="6"/>
      <c r="D518" s="9"/>
      <c r="E518" s="9"/>
      <c r="F518" s="9"/>
    </row>
    <row r="519" spans="1:6" hidden="1">
      <c r="A519" s="24"/>
      <c r="B519" s="36" t="s">
        <v>1515</v>
      </c>
      <c r="C519" s="6" t="s">
        <v>1324</v>
      </c>
      <c r="D519" s="75">
        <f>IF(ISERR(Высшее!E117),"-",Высшее!E117)</f>
        <v>20.77</v>
      </c>
      <c r="E519" s="75">
        <f>IF(ISERR(Высшее!F117),"-",Высшее!F117)</f>
        <v>21.61</v>
      </c>
      <c r="F519" s="75">
        <f>IF(ISERR(Высшее!G117),"-",Высшее!G117)</f>
        <v>0</v>
      </c>
    </row>
    <row r="520" spans="1:6" hidden="1">
      <c r="A520" s="24"/>
      <c r="B520" s="36" t="s">
        <v>1516</v>
      </c>
      <c r="C520" s="6" t="s">
        <v>1324</v>
      </c>
      <c r="D520" s="75">
        <f>IF(ISERR(Высшее!E118),"-",Высшее!E118)</f>
        <v>55.63</v>
      </c>
      <c r="E520" s="75">
        <f>IF(ISERR(Высшее!F118),"-",Высшее!F118)</f>
        <v>68.38</v>
      </c>
      <c r="F520" s="75">
        <f>IF(ISERR(Высшее!G118),"-",Высшее!G118)</f>
        <v>0</v>
      </c>
    </row>
    <row r="521" spans="1:6" hidden="1">
      <c r="A521" s="24"/>
      <c r="B521" s="36" t="s">
        <v>1520</v>
      </c>
      <c r="C521" s="6"/>
      <c r="D521" s="9"/>
      <c r="E521" s="9"/>
      <c r="F521" s="9"/>
    </row>
    <row r="522" spans="1:6" hidden="1">
      <c r="A522" s="24"/>
      <c r="B522" s="36" t="s">
        <v>1515</v>
      </c>
      <c r="C522" s="6" t="s">
        <v>1324</v>
      </c>
      <c r="D522" s="75">
        <f>IF(ISERR(Высшее!E120),"-",Высшее!E120)</f>
        <v>17.21</v>
      </c>
      <c r="E522" s="75">
        <f>IF(ISERR(Высшее!F120),"-",Высшее!F120)</f>
        <v>17.989999999999998</v>
      </c>
      <c r="F522" s="75">
        <f>IF(ISERR(Высшее!G120),"-",Высшее!G120)</f>
        <v>0</v>
      </c>
    </row>
    <row r="523" spans="1:6" hidden="1">
      <c r="A523" s="24"/>
      <c r="B523" s="36" t="s">
        <v>1516</v>
      </c>
      <c r="C523" s="6" t="s">
        <v>1324</v>
      </c>
      <c r="D523" s="75">
        <f>IF(ISERR(Высшее!E121),"-",Высшее!E121)</f>
        <v>55.63</v>
      </c>
      <c r="E523" s="75">
        <f>IF(ISERR(Высшее!F121),"-",Высшее!F121)</f>
        <v>68.38</v>
      </c>
      <c r="F523" s="75">
        <f>IF(ISERR(Высшее!G121),"-",Высшее!G121)</f>
        <v>0</v>
      </c>
    </row>
    <row r="524" spans="1:6" ht="45" hidden="1">
      <c r="A524" s="6" t="s">
        <v>823</v>
      </c>
      <c r="B524" s="36" t="s">
        <v>817</v>
      </c>
      <c r="C524" s="6"/>
      <c r="D524" s="9"/>
      <c r="E524" s="9"/>
      <c r="F524" s="9"/>
    </row>
    <row r="525" spans="1:6" hidden="1">
      <c r="A525" s="6"/>
      <c r="B525" s="36" t="s">
        <v>1515</v>
      </c>
      <c r="C525" s="6" t="s">
        <v>9</v>
      </c>
      <c r="D525" s="75">
        <f>IF(ISERR(Высшее!E126),"-",Высшее!E126)</f>
        <v>100</v>
      </c>
      <c r="E525" s="75">
        <f>IF(ISERR(Высшее!F126),"-",Высшее!F126)</f>
        <v>100</v>
      </c>
      <c r="F525" s="75">
        <f>IF(ISERR(Высшее!G126),"-",Высшее!G126)</f>
        <v>0</v>
      </c>
    </row>
    <row r="526" spans="1:6" hidden="1">
      <c r="A526" s="6"/>
      <c r="B526" s="36" t="s">
        <v>1516</v>
      </c>
      <c r="C526" s="6" t="s">
        <v>9</v>
      </c>
      <c r="D526" s="75">
        <f>IF(ISERR(Высшее!E127),"-",Высшее!E127)</f>
        <v>77.78</v>
      </c>
      <c r="E526" s="75">
        <f>IF(ISERR(Высшее!F127),"-",Высшее!F127)</f>
        <v>87.5</v>
      </c>
      <c r="F526" s="75">
        <f>IF(ISERR(Высшее!G127),"-",Высшее!G127)</f>
        <v>0</v>
      </c>
    </row>
    <row r="527" spans="1:6" ht="30" hidden="1">
      <c r="A527" s="6" t="s">
        <v>822</v>
      </c>
      <c r="B527" s="36" t="s">
        <v>824</v>
      </c>
      <c r="C527" s="6"/>
      <c r="D527" s="9"/>
      <c r="E527" s="9"/>
      <c r="F527" s="9"/>
    </row>
    <row r="528" spans="1:6" ht="30" hidden="1">
      <c r="A528" s="6"/>
      <c r="B528" s="36" t="s">
        <v>1515</v>
      </c>
      <c r="C528" s="6" t="s">
        <v>1323</v>
      </c>
      <c r="D528" s="75">
        <f>IF(ISERR(Высшее!E131),"-",Высшее!E131)</f>
        <v>16.45</v>
      </c>
      <c r="E528" s="75">
        <f>IF(ISERR(Высшее!F131),"-",Высшее!F131)</f>
        <v>15.54</v>
      </c>
      <c r="F528" s="75">
        <f>IF(ISERR(Высшее!G131),"-",Высшее!G131)</f>
        <v>0</v>
      </c>
    </row>
    <row r="529" spans="1:6" ht="30" hidden="1">
      <c r="A529" s="6"/>
      <c r="B529" s="36" t="s">
        <v>1516</v>
      </c>
      <c r="C529" s="6" t="s">
        <v>1323</v>
      </c>
      <c r="D529" s="75">
        <f>IF(ISERR(Высшее!E132),"-",Высшее!E132)</f>
        <v>33.880000000000003</v>
      </c>
      <c r="E529" s="75">
        <f>IF(ISERR(Высшее!F132),"-",Высшее!F132)</f>
        <v>34.26</v>
      </c>
      <c r="F529" s="75">
        <f>IF(ISERR(Высшее!G132),"-",Высшее!G132)</f>
        <v>0</v>
      </c>
    </row>
    <row r="530" spans="1:6" ht="30" hidden="1">
      <c r="A530" s="10" t="s">
        <v>830</v>
      </c>
      <c r="B530" s="35" t="s">
        <v>831</v>
      </c>
      <c r="C530" s="8"/>
      <c r="D530" s="9"/>
      <c r="E530" s="9"/>
      <c r="F530" s="9"/>
    </row>
    <row r="531" spans="1:6" ht="45" hidden="1">
      <c r="A531" s="6" t="s">
        <v>833</v>
      </c>
      <c r="B531" s="36" t="s">
        <v>832</v>
      </c>
      <c r="C531" s="6"/>
      <c r="D531" s="9"/>
      <c r="E531" s="9"/>
      <c r="F531" s="9"/>
    </row>
    <row r="532" spans="1:6" hidden="1">
      <c r="A532" s="6"/>
      <c r="B532" s="36" t="s">
        <v>1515</v>
      </c>
      <c r="C532" s="6" t="s">
        <v>9</v>
      </c>
      <c r="D532" s="75">
        <f>IF(ISERR(Высшее!E139),"-",Высшее!E139)</f>
        <v>100</v>
      </c>
      <c r="E532" s="75">
        <f>IF(ISERR(Высшее!F139),"-",Высшее!F139)</f>
        <v>100</v>
      </c>
      <c r="F532" s="75">
        <f>IF(ISERR(Высшее!G139),"-",Высшее!G139)</f>
        <v>0</v>
      </c>
    </row>
    <row r="533" spans="1:6" hidden="1">
      <c r="A533" s="6"/>
      <c r="B533" s="36" t="s">
        <v>1516</v>
      </c>
      <c r="C533" s="6" t="s">
        <v>9</v>
      </c>
      <c r="D533" s="75">
        <f>IF(ISERR(Высшее!E140),"-",Высшее!E140)</f>
        <v>44.44</v>
      </c>
      <c r="E533" s="75">
        <f>IF(ISERR(Высшее!F140),"-",Высшее!F140)</f>
        <v>50</v>
      </c>
      <c r="F533" s="75">
        <f>IF(ISERR(Высшее!G140),"-",Высшее!G140)</f>
        <v>0</v>
      </c>
    </row>
    <row r="534" spans="1:6" ht="60" hidden="1">
      <c r="A534" s="6" t="s">
        <v>841</v>
      </c>
      <c r="B534" s="36" t="s">
        <v>840</v>
      </c>
      <c r="C534" s="6"/>
      <c r="D534" s="9"/>
      <c r="E534" s="9"/>
      <c r="F534" s="9"/>
    </row>
    <row r="535" spans="1:6" hidden="1">
      <c r="A535" s="6"/>
      <c r="B535" s="36" t="s">
        <v>1515</v>
      </c>
      <c r="C535" s="6" t="s">
        <v>9</v>
      </c>
      <c r="D535" s="75">
        <f>IF(ISERR(Высшее!E146),"-",Высшее!E146)</f>
        <v>0.36</v>
      </c>
      <c r="E535" s="75">
        <f>IF(ISERR(Высшее!F146),"-",Высшее!F146)</f>
        <v>0.35</v>
      </c>
      <c r="F535" s="75">
        <f>IF(ISERR(Высшее!G146),"-",Высшее!G146)</f>
        <v>0</v>
      </c>
    </row>
    <row r="536" spans="1:6" hidden="1">
      <c r="A536" s="6"/>
      <c r="B536" s="36" t="s">
        <v>1516</v>
      </c>
      <c r="C536" s="6" t="s">
        <v>9</v>
      </c>
      <c r="D536" s="75">
        <f>IF(ISERR(Высшее!E147),"-",Высшее!E147)</f>
        <v>7.0000000000000007E-2</v>
      </c>
      <c r="E536" s="75">
        <f>IF(ISERR(Высшее!F147),"-",Высшее!F147)</f>
        <v>0</v>
      </c>
      <c r="F536" s="75">
        <f>IF(ISERR(Высшее!G147),"-",Высшее!G147)</f>
        <v>0</v>
      </c>
    </row>
    <row r="537" spans="1:6" ht="45" hidden="1">
      <c r="A537" s="10" t="s">
        <v>843</v>
      </c>
      <c r="B537" s="35" t="s">
        <v>844</v>
      </c>
      <c r="C537" s="8"/>
      <c r="D537" s="9"/>
      <c r="E537" s="9"/>
      <c r="F537" s="9"/>
    </row>
    <row r="538" spans="1:6" ht="75" hidden="1">
      <c r="A538" s="6" t="s">
        <v>846</v>
      </c>
      <c r="B538" s="36" t="s">
        <v>845</v>
      </c>
      <c r="C538" s="6"/>
      <c r="D538" s="9"/>
      <c r="E538" s="9"/>
      <c r="F538" s="9"/>
    </row>
    <row r="539" spans="1:6" hidden="1">
      <c r="A539" s="6"/>
      <c r="B539" s="36" t="s">
        <v>1515</v>
      </c>
      <c r="C539" s="6" t="s">
        <v>9</v>
      </c>
      <c r="D539" s="75">
        <f>IF(ISERR(Высшее!E154),"-",Высшее!E154)</f>
        <v>32.74</v>
      </c>
      <c r="E539" s="75">
        <f>IF(ISERR(Высшее!F154),"-",Высшее!F154)</f>
        <v>22.67</v>
      </c>
      <c r="F539" s="75">
        <f>IF(ISERR(Высшее!G154),"-",Высшее!G154)</f>
        <v>0</v>
      </c>
    </row>
    <row r="540" spans="1:6" hidden="1">
      <c r="A540" s="6"/>
      <c r="B540" s="36" t="s">
        <v>1516</v>
      </c>
      <c r="C540" s="6" t="s">
        <v>9</v>
      </c>
      <c r="D540" s="75">
        <f>IF(ISERR(Высшее!E155),"-",Высшее!E155)</f>
        <v>0</v>
      </c>
      <c r="E540" s="75">
        <f>IF(ISERR(Высшее!F155),"-",Высшее!F155)</f>
        <v>0</v>
      </c>
      <c r="F540" s="75">
        <f>IF(ISERR(Высшее!G155),"-",Высшее!G155)</f>
        <v>0</v>
      </c>
    </row>
    <row r="541" spans="1:6" ht="60" hidden="1">
      <c r="A541" s="6" t="s">
        <v>852</v>
      </c>
      <c r="B541" s="36" t="s">
        <v>1560</v>
      </c>
      <c r="C541" s="6" t="s">
        <v>9</v>
      </c>
      <c r="D541" s="75"/>
      <c r="E541" s="75"/>
      <c r="F541" s="75"/>
    </row>
    <row r="542" spans="1:6" ht="45" hidden="1">
      <c r="A542" s="10" t="s">
        <v>855</v>
      </c>
      <c r="B542" s="35" t="s">
        <v>856</v>
      </c>
      <c r="C542" s="8"/>
      <c r="D542" s="9"/>
      <c r="E542" s="9"/>
      <c r="F542" s="9"/>
    </row>
    <row r="543" spans="1:6" ht="75" hidden="1">
      <c r="A543" s="6" t="s">
        <v>858</v>
      </c>
      <c r="B543" s="36" t="s">
        <v>857</v>
      </c>
      <c r="C543" s="13"/>
      <c r="D543" s="9"/>
      <c r="E543" s="9"/>
      <c r="F543" s="9"/>
    </row>
    <row r="544" spans="1:6" hidden="1">
      <c r="A544" s="6"/>
      <c r="B544" s="36" t="s">
        <v>1515</v>
      </c>
      <c r="C544" s="13" t="s">
        <v>9</v>
      </c>
      <c r="D544" s="75">
        <f>IF(ISERR(Высшее!E163),"-",Высшее!E163)</f>
        <v>18.3</v>
      </c>
      <c r="E544" s="75">
        <f>IF(ISERR(Высшее!F163),"-",Высшее!F163)</f>
        <v>17.84</v>
      </c>
      <c r="F544" s="75">
        <f>IF(ISERR(Высшее!G163),"-",Высшее!G163)</f>
        <v>0</v>
      </c>
    </row>
    <row r="545" spans="1:6" hidden="1">
      <c r="A545" s="6"/>
      <c r="B545" s="36" t="s">
        <v>1516</v>
      </c>
      <c r="C545" s="13" t="s">
        <v>9</v>
      </c>
      <c r="D545" s="75">
        <f>IF(ISERR(Высшее!E164),"-",Высшее!E164)</f>
        <v>100</v>
      </c>
      <c r="E545" s="75">
        <f>IF(ISERR(Высшее!F164),"-",Высшее!F164)</f>
        <v>100</v>
      </c>
      <c r="F545" s="75">
        <f>IF(ISERR(Высшее!G164),"-",Высшее!G164)</f>
        <v>0</v>
      </c>
    </row>
    <row r="546" spans="1:6" ht="30" hidden="1">
      <c r="A546" s="6" t="s">
        <v>866</v>
      </c>
      <c r="B546" s="36" t="s">
        <v>865</v>
      </c>
      <c r="C546" s="13"/>
      <c r="D546" s="9"/>
      <c r="E546" s="9"/>
      <c r="F546" s="9"/>
    </row>
    <row r="547" spans="1:6" hidden="1">
      <c r="A547" s="6"/>
      <c r="B547" s="36" t="s">
        <v>1515</v>
      </c>
      <c r="C547" s="13" t="s">
        <v>1326</v>
      </c>
      <c r="D547" s="75">
        <f>IF(ISERR(Высшее!E170),"-",Высшее!E170)</f>
        <v>246.82</v>
      </c>
      <c r="E547" s="75">
        <f>IF(ISERR(Высшее!F170),"-",Высшее!F170)</f>
        <v>262.37</v>
      </c>
      <c r="F547" s="75">
        <f>IF(ISERR(Высшее!G170),"-",Высшее!G170)</f>
        <v>0</v>
      </c>
    </row>
    <row r="548" spans="1:6" hidden="1">
      <c r="A548" s="6"/>
      <c r="B548" s="36" t="s">
        <v>1516</v>
      </c>
      <c r="C548" s="13" t="s">
        <v>1326</v>
      </c>
      <c r="D548" s="75">
        <f>IF(ISERR(Высшее!E171),"-",Высшее!E171)</f>
        <v>403.4</v>
      </c>
      <c r="E548" s="75">
        <f>IF(ISERR(Высшее!F171),"-",Высшее!F171)</f>
        <v>427.57</v>
      </c>
      <c r="F548" s="75">
        <f>IF(ISERR(Высшее!G171),"-",Высшее!G171)</f>
        <v>0</v>
      </c>
    </row>
    <row r="549" spans="1:6" ht="45" hidden="1">
      <c r="A549" s="10" t="s">
        <v>870</v>
      </c>
      <c r="B549" s="35" t="s">
        <v>871</v>
      </c>
      <c r="C549" s="8"/>
      <c r="D549" s="9"/>
      <c r="E549" s="9"/>
      <c r="F549" s="9"/>
    </row>
    <row r="550" spans="1:6" ht="60" hidden="1">
      <c r="A550" s="6" t="s">
        <v>873</v>
      </c>
      <c r="B550" s="36" t="s">
        <v>872</v>
      </c>
      <c r="C550" s="13"/>
      <c r="D550" s="9"/>
      <c r="E550" s="9"/>
      <c r="F550" s="9"/>
    </row>
    <row r="551" spans="1:6" hidden="1">
      <c r="A551" s="6"/>
      <c r="B551" s="36" t="s">
        <v>1515</v>
      </c>
      <c r="C551" s="13" t="s">
        <v>9</v>
      </c>
      <c r="D551" s="75">
        <f>IF(ISERR(Высшее!E176),"-",Высшее!E176)</f>
        <v>0</v>
      </c>
      <c r="E551" s="75">
        <f>IF(ISERR(Высшее!F176),"-",Высшее!F176)</f>
        <v>0</v>
      </c>
      <c r="F551" s="75">
        <f>IF(ISERR(Высшее!G176),"-",Высшее!G176)</f>
        <v>0</v>
      </c>
    </row>
    <row r="552" spans="1:6" hidden="1">
      <c r="A552" s="6"/>
      <c r="B552" s="36" t="s">
        <v>1516</v>
      </c>
      <c r="C552" s="13" t="s">
        <v>9</v>
      </c>
      <c r="D552" s="75">
        <f>IF(ISERR(Высшее!E177),"-",Высшее!E177)</f>
        <v>0</v>
      </c>
      <c r="E552" s="75">
        <f>IF(ISERR(Высшее!F177),"-",Высшее!F177)</f>
        <v>0</v>
      </c>
      <c r="F552" s="75">
        <f>IF(ISERR(Высшее!G177),"-",Высшее!G177)</f>
        <v>0</v>
      </c>
    </row>
    <row r="553" spans="1:6" ht="60" hidden="1">
      <c r="A553" s="10" t="s">
        <v>878</v>
      </c>
      <c r="B553" s="35" t="s">
        <v>879</v>
      </c>
      <c r="C553" s="8"/>
      <c r="D553" s="9"/>
      <c r="E553" s="9"/>
      <c r="F553" s="9"/>
    </row>
    <row r="554" spans="1:6" ht="45" hidden="1">
      <c r="A554" s="6" t="s">
        <v>881</v>
      </c>
      <c r="B554" s="36" t="s">
        <v>880</v>
      </c>
      <c r="C554" s="13"/>
      <c r="D554" s="9"/>
      <c r="E554" s="9"/>
      <c r="F554" s="9"/>
    </row>
    <row r="555" spans="1:6" hidden="1">
      <c r="A555" s="6"/>
      <c r="B555" s="36" t="s">
        <v>1515</v>
      </c>
      <c r="C555" s="13" t="s">
        <v>9</v>
      </c>
      <c r="D555" s="75">
        <f>IF(ISERR(Высшее!E182),"-",Высшее!E182)</f>
        <v>14.46</v>
      </c>
      <c r="E555" s="75">
        <f>IF(ISERR(Высшее!F182),"-",Высшее!F182)</f>
        <v>12.46</v>
      </c>
      <c r="F555" s="75">
        <f>IF(ISERR(Высшее!G182),"-",Высшее!G182)</f>
        <v>0</v>
      </c>
    </row>
    <row r="556" spans="1:6" hidden="1">
      <c r="A556" s="6"/>
      <c r="B556" s="36" t="s">
        <v>1516</v>
      </c>
      <c r="C556" s="13" t="s">
        <v>9</v>
      </c>
      <c r="D556" s="75">
        <f>IF(ISERR(Высшее!E183),"-",Высшее!E183)</f>
        <v>4.0599999999999996</v>
      </c>
      <c r="E556" s="75">
        <f>IF(ISERR(Высшее!F183),"-",Высшее!F183)</f>
        <v>5.88</v>
      </c>
      <c r="F556" s="75">
        <f>IF(ISERR(Высшее!G183),"-",Высшее!G183)</f>
        <v>0</v>
      </c>
    </row>
    <row r="557" spans="1:6" ht="30" hidden="1">
      <c r="A557" s="6" t="s">
        <v>886</v>
      </c>
      <c r="B557" s="36" t="s">
        <v>887</v>
      </c>
      <c r="C557" s="13"/>
      <c r="D557" s="9"/>
      <c r="E557" s="9"/>
      <c r="F557" s="9"/>
    </row>
    <row r="558" spans="1:6" hidden="1">
      <c r="A558" s="6"/>
      <c r="B558" s="36" t="s">
        <v>1515</v>
      </c>
      <c r="C558" s="13" t="s">
        <v>1326</v>
      </c>
      <c r="D558" s="75">
        <f>IF(ISERR(Высшее!E187),"-",Высшее!E187)</f>
        <v>521.78</v>
      </c>
      <c r="E558" s="75">
        <f>IF(ISERR(Высшее!F187),"-",Высшее!F187)</f>
        <v>485.43</v>
      </c>
      <c r="F558" s="75">
        <f>IF(ISERR(Высшее!G187),"-",Высшее!G187)</f>
        <v>0</v>
      </c>
    </row>
    <row r="559" spans="1:6" hidden="1">
      <c r="A559" s="6"/>
      <c r="B559" s="36" t="s">
        <v>1516</v>
      </c>
      <c r="C559" s="13" t="s">
        <v>1326</v>
      </c>
      <c r="D559" s="75">
        <f>IF(ISERR(Высшее!E188),"-",Высшее!E188)</f>
        <v>84.08</v>
      </c>
      <c r="E559" s="75">
        <f>IF(ISERR(Высшее!F188),"-",Высшее!F188)</f>
        <v>116.68</v>
      </c>
      <c r="F559" s="75">
        <f>IF(ISERR(Высшее!G188),"-",Высшее!G188)</f>
        <v>0</v>
      </c>
    </row>
    <row r="560" spans="1:6" ht="75" hidden="1">
      <c r="A560" s="13" t="s">
        <v>892</v>
      </c>
      <c r="B560" s="82" t="s">
        <v>1551</v>
      </c>
      <c r="C560" s="13" t="s">
        <v>9</v>
      </c>
      <c r="D560" s="139"/>
      <c r="E560" s="139"/>
      <c r="F560" s="139"/>
    </row>
    <row r="561" spans="1:6" ht="120" hidden="1">
      <c r="A561" s="13" t="s">
        <v>896</v>
      </c>
      <c r="B561" s="82" t="s">
        <v>1561</v>
      </c>
      <c r="C561" s="13" t="s">
        <v>9</v>
      </c>
      <c r="D561" s="139"/>
      <c r="E561" s="139"/>
      <c r="F561" s="139"/>
    </row>
    <row r="562" spans="1:6" ht="45" hidden="1">
      <c r="A562" s="10" t="s">
        <v>900</v>
      </c>
      <c r="B562" s="35" t="s">
        <v>901</v>
      </c>
      <c r="C562" s="8"/>
      <c r="D562" s="9"/>
      <c r="E562" s="9"/>
      <c r="F562" s="9"/>
    </row>
    <row r="563" spans="1:6" ht="45" hidden="1">
      <c r="A563" s="6" t="s">
        <v>902</v>
      </c>
      <c r="B563" s="36" t="s">
        <v>1352</v>
      </c>
      <c r="C563" s="13"/>
      <c r="D563" s="9"/>
      <c r="E563" s="9"/>
      <c r="F563" s="9"/>
    </row>
    <row r="564" spans="1:6" hidden="1">
      <c r="A564" s="6"/>
      <c r="B564" s="36" t="s">
        <v>1549</v>
      </c>
      <c r="C564" s="13"/>
      <c r="D564" s="9"/>
      <c r="E564" s="9"/>
      <c r="F564" s="9"/>
    </row>
    <row r="565" spans="1:6" hidden="1">
      <c r="A565" s="6"/>
      <c r="B565" s="36" t="s">
        <v>1515</v>
      </c>
      <c r="C565" s="13" t="s">
        <v>9</v>
      </c>
      <c r="D565" s="75">
        <f>IF(ISERR(Высшее!E201),"-",Высшее!E201)</f>
        <v>100</v>
      </c>
      <c r="E565" s="75">
        <f>IF(ISERR(Высшее!F201),"-",Высшее!F201)</f>
        <v>100</v>
      </c>
      <c r="F565" s="75">
        <f>IF(ISERR(Высшее!G201),"-",Высшее!G201)</f>
        <v>0</v>
      </c>
    </row>
    <row r="566" spans="1:6" hidden="1">
      <c r="A566" s="6"/>
      <c r="B566" s="36" t="s">
        <v>1516</v>
      </c>
      <c r="C566" s="13" t="s">
        <v>9</v>
      </c>
      <c r="D566" s="75">
        <f>IF(ISERR(Высшее!E202),"-",Высшее!E202)</f>
        <v>70.37</v>
      </c>
      <c r="E566" s="75">
        <f>IF(ISERR(Высшее!F202),"-",Высшее!F202)</f>
        <v>92.61</v>
      </c>
      <c r="F566" s="75">
        <f>IF(ISERR(Высшее!G202),"-",Высшее!G202)</f>
        <v>0</v>
      </c>
    </row>
    <row r="567" spans="1:6" hidden="1">
      <c r="A567" s="6"/>
      <c r="B567" s="36" t="s">
        <v>1550</v>
      </c>
      <c r="C567" s="13"/>
      <c r="D567" s="9"/>
      <c r="E567" s="9"/>
      <c r="F567" s="9"/>
    </row>
    <row r="568" spans="1:6" hidden="1">
      <c r="A568" s="6"/>
      <c r="B568" s="36" t="s">
        <v>1515</v>
      </c>
      <c r="C568" s="13" t="s">
        <v>9</v>
      </c>
      <c r="D568" s="75">
        <f>IF(ISERR(Высшее!E204),"-",Высшее!E204)</f>
        <v>97.73</v>
      </c>
      <c r="E568" s="75">
        <f>IF(ISERR(Высшее!F204),"-",Высшее!F204)</f>
        <v>100</v>
      </c>
      <c r="F568" s="75">
        <f>IF(ISERR(Высшее!G204),"-",Высшее!G204)</f>
        <v>0</v>
      </c>
    </row>
    <row r="569" spans="1:6" hidden="1">
      <c r="A569" s="6"/>
      <c r="B569" s="36" t="s">
        <v>1516</v>
      </c>
      <c r="C569" s="13" t="s">
        <v>9</v>
      </c>
      <c r="D569" s="75">
        <f>IF(ISERR(Высшее!E205),"-",Высшее!E205)</f>
        <v>0</v>
      </c>
      <c r="E569" s="75">
        <f>IF(ISERR(Высшее!F205),"-",Высшее!F205)</f>
        <v>100</v>
      </c>
      <c r="F569" s="75">
        <f>IF(ISERR(Высшее!G205),"-",Высшее!G205)</f>
        <v>0</v>
      </c>
    </row>
    <row r="570" spans="1:6" ht="30" hidden="1">
      <c r="A570" s="6" t="s">
        <v>911</v>
      </c>
      <c r="B570" s="36" t="s">
        <v>912</v>
      </c>
      <c r="C570" s="13"/>
      <c r="D570" s="9"/>
      <c r="E570" s="9"/>
      <c r="F570" s="9"/>
    </row>
    <row r="571" spans="1:6" hidden="1">
      <c r="A571" s="6"/>
      <c r="B571" s="36" t="s">
        <v>1549</v>
      </c>
      <c r="C571" s="13"/>
      <c r="D571" s="9"/>
      <c r="E571" s="9"/>
      <c r="F571" s="9"/>
    </row>
    <row r="572" spans="1:6" hidden="1">
      <c r="A572" s="6"/>
      <c r="B572" s="36" t="s">
        <v>1515</v>
      </c>
      <c r="C572" s="13" t="s">
        <v>9</v>
      </c>
      <c r="D572" s="75">
        <f>IF(ISERR(Высшее!E212),"-",Высшее!E212)</f>
        <v>1.29</v>
      </c>
      <c r="E572" s="75">
        <f>IF(ISERR(Высшее!F212),"-",Высшее!F212)</f>
        <v>1.31</v>
      </c>
      <c r="F572" s="75" t="str">
        <f>IF(ISERR(Высшее!G212),"-",Высшее!G212)</f>
        <v>-</v>
      </c>
    </row>
    <row r="573" spans="1:6" hidden="1">
      <c r="A573" s="6"/>
      <c r="B573" s="36" t="s">
        <v>1516</v>
      </c>
      <c r="C573" s="13" t="s">
        <v>9</v>
      </c>
      <c r="D573" s="75">
        <f>IF(ISERR(Высшее!E213),"-",Высшее!E213)</f>
        <v>0</v>
      </c>
      <c r="E573" s="75">
        <f>IF(ISERR(Высшее!F213),"-",Высшее!F213)</f>
        <v>0</v>
      </c>
      <c r="F573" s="75" t="str">
        <f>IF(ISERR(Высшее!G213),"-",Высшее!G213)</f>
        <v>-</v>
      </c>
    </row>
    <row r="574" spans="1:6" hidden="1">
      <c r="A574" s="6"/>
      <c r="B574" s="36" t="s">
        <v>1550</v>
      </c>
      <c r="C574" s="13"/>
      <c r="D574" s="9"/>
      <c r="E574" s="9"/>
      <c r="F574" s="9"/>
    </row>
    <row r="575" spans="1:6" hidden="1">
      <c r="A575" s="6"/>
      <c r="B575" s="36" t="s">
        <v>1515</v>
      </c>
      <c r="C575" s="13" t="s">
        <v>9</v>
      </c>
      <c r="D575" s="75">
        <f>IF(ISERR(Высшее!E215),"-",Высшее!E215)</f>
        <v>0</v>
      </c>
      <c r="E575" s="75">
        <f>IF(ISERR(Высшее!F215),"-",Высшее!F215)</f>
        <v>0</v>
      </c>
      <c r="F575" s="75" t="str">
        <f>IF(ISERR(Высшее!G215),"-",Высшее!G215)</f>
        <v>-</v>
      </c>
    </row>
    <row r="576" spans="1:6" hidden="1">
      <c r="A576" s="6"/>
      <c r="B576" s="36" t="s">
        <v>1516</v>
      </c>
      <c r="C576" s="13" t="s">
        <v>9</v>
      </c>
      <c r="D576" s="75">
        <f>IF(ISERR(Высшее!E216),"-",Высшее!E216)</f>
        <v>0</v>
      </c>
      <c r="E576" s="75">
        <f>IF(ISERR(Высшее!F216),"-",Высшее!F216)</f>
        <v>0</v>
      </c>
      <c r="F576" s="75" t="str">
        <f>IF(ISERR(Высшее!G216),"-",Высшее!G216)</f>
        <v>-</v>
      </c>
    </row>
    <row r="577" spans="1:6" ht="30" hidden="1">
      <c r="A577" s="6" t="s">
        <v>919</v>
      </c>
      <c r="B577" s="36" t="s">
        <v>920</v>
      </c>
      <c r="C577" s="13"/>
      <c r="D577" s="9"/>
      <c r="E577" s="9"/>
      <c r="F577" s="9"/>
    </row>
    <row r="578" spans="1:6" hidden="1">
      <c r="A578" s="6"/>
      <c r="B578" s="36" t="s">
        <v>1549</v>
      </c>
      <c r="C578" s="13"/>
      <c r="D578" s="9"/>
      <c r="E578" s="9"/>
      <c r="F578" s="9"/>
    </row>
    <row r="579" spans="1:6" hidden="1">
      <c r="A579" s="6"/>
      <c r="B579" s="36" t="s">
        <v>1515</v>
      </c>
      <c r="C579" s="13" t="s">
        <v>9</v>
      </c>
      <c r="D579" s="75">
        <f>IF(ISERR(Высшее!E231),"-",Высшее!E231)</f>
        <v>0.44</v>
      </c>
      <c r="E579" s="75">
        <f>IF(ISERR(Высшее!F231),"-",Высшее!F231)</f>
        <v>0.45</v>
      </c>
      <c r="F579" s="75" t="str">
        <f>IF(ISERR(Высшее!G231),"-",Высшее!G231)</f>
        <v>-</v>
      </c>
    </row>
    <row r="580" spans="1:6" hidden="1">
      <c r="A580" s="6"/>
      <c r="B580" s="36" t="s">
        <v>1516</v>
      </c>
      <c r="C580" s="13" t="s">
        <v>9</v>
      </c>
      <c r="D580" s="75">
        <f>IF(ISERR(Высшее!E232),"-",Высшее!E232)</f>
        <v>0</v>
      </c>
      <c r="E580" s="75">
        <f>IF(ISERR(Высшее!F232),"-",Высшее!F232)</f>
        <v>0</v>
      </c>
      <c r="F580" s="75" t="str">
        <f>IF(ISERR(Высшее!G232),"-",Высшее!G232)</f>
        <v>-</v>
      </c>
    </row>
    <row r="581" spans="1:6" hidden="1">
      <c r="A581" s="6"/>
      <c r="B581" s="36" t="s">
        <v>1550</v>
      </c>
      <c r="C581" s="13"/>
      <c r="D581" s="9"/>
      <c r="E581" s="9"/>
      <c r="F581" s="9"/>
    </row>
    <row r="582" spans="1:6" hidden="1">
      <c r="A582" s="6"/>
      <c r="B582" s="36" t="s">
        <v>1515</v>
      </c>
      <c r="C582" s="13" t="s">
        <v>9</v>
      </c>
      <c r="D582" s="75">
        <f>IF(ISERR(Высшее!E234),"-",Высшее!E234)</f>
        <v>0</v>
      </c>
      <c r="E582" s="75">
        <f>IF(ISERR(Высшее!F234),"-",Высшее!F234)</f>
        <v>0</v>
      </c>
      <c r="F582" s="75" t="str">
        <f>IF(ISERR(Высшее!G234),"-",Высшее!G234)</f>
        <v>-</v>
      </c>
    </row>
    <row r="583" spans="1:6" hidden="1">
      <c r="A583" s="6"/>
      <c r="B583" s="36" t="s">
        <v>1516</v>
      </c>
      <c r="C583" s="13" t="s">
        <v>9</v>
      </c>
      <c r="D583" s="75">
        <f>IF(ISERR(Высшее!E235),"-",Высшее!E235)</f>
        <v>0</v>
      </c>
      <c r="E583" s="75">
        <f>IF(ISERR(Высшее!F235),"-",Высшее!F235)</f>
        <v>0</v>
      </c>
      <c r="F583" s="75" t="str">
        <f>IF(ISERR(Высшее!G235),"-",Высшее!G235)</f>
        <v>-</v>
      </c>
    </row>
    <row r="584" spans="1:6">
      <c r="A584" s="187" t="s">
        <v>928</v>
      </c>
      <c r="B584" s="187"/>
      <c r="C584" s="187"/>
      <c r="D584" s="187"/>
      <c r="E584" s="187"/>
      <c r="F584" s="187"/>
    </row>
    <row r="585" spans="1:6">
      <c r="A585" s="187" t="s">
        <v>929</v>
      </c>
      <c r="B585" s="187"/>
      <c r="C585" s="187"/>
      <c r="D585" s="187"/>
      <c r="E585" s="187"/>
      <c r="F585" s="187"/>
    </row>
    <row r="586" spans="1:6" ht="30">
      <c r="A586" s="10" t="s">
        <v>931</v>
      </c>
      <c r="B586" s="35" t="s">
        <v>930</v>
      </c>
      <c r="C586" s="8"/>
      <c r="D586" s="9"/>
      <c r="E586" s="9"/>
      <c r="F586" s="9"/>
    </row>
    <row r="587" spans="1:6" ht="60">
      <c r="A587" s="6" t="s">
        <v>933</v>
      </c>
      <c r="B587" s="36" t="s">
        <v>1524</v>
      </c>
      <c r="C587" s="6" t="s">
        <v>9</v>
      </c>
      <c r="D587" s="83" t="str">
        <f>IF(ISERR(Дополнительное!#REF!),"-",Дополнительное!#REF!)</f>
        <v>-</v>
      </c>
      <c r="E587" s="83" t="str">
        <f>IF(ISERR(Дополнительное!#REF!),"-",Дополнительное!#REF!)</f>
        <v>-</v>
      </c>
      <c r="F587" s="83">
        <f>IF(ISERR(Дополнительное!F10),"-",Дополнительное!F10)</f>
        <v>18.607776186804713</v>
      </c>
    </row>
    <row r="588" spans="1:6" ht="45">
      <c r="A588" s="10" t="s">
        <v>943</v>
      </c>
      <c r="B588" s="35" t="s">
        <v>944</v>
      </c>
      <c r="C588" s="6"/>
      <c r="D588" s="9"/>
      <c r="E588" s="9"/>
      <c r="F588" s="9"/>
    </row>
    <row r="589" spans="1:6" ht="90">
      <c r="A589" s="6" t="s">
        <v>946</v>
      </c>
      <c r="B589" s="36" t="s">
        <v>945</v>
      </c>
      <c r="C589" s="6"/>
      <c r="D589" s="83"/>
      <c r="E589" s="83"/>
      <c r="F589" s="83"/>
    </row>
    <row r="590" spans="1:6">
      <c r="A590" s="6"/>
      <c r="B590" s="36" t="s">
        <v>1663</v>
      </c>
      <c r="C590" s="6"/>
      <c r="D590" s="83" t="str">
        <f>IF(ISERR(Дополнительное!#REF!),"-",Дополнительное!#REF!)</f>
        <v>-</v>
      </c>
      <c r="E590" s="83" t="str">
        <f>IF(ISERR(Дополнительное!#REF!),"-",Дополнительное!#REF!)</f>
        <v>-</v>
      </c>
      <c r="F590" s="83">
        <f>IF(ISERR(Дополнительное!F19),"-",Дополнительное!F19)</f>
        <v>100</v>
      </c>
    </row>
    <row r="591" spans="1:6">
      <c r="A591" s="6"/>
      <c r="B591" s="36" t="s">
        <v>1592</v>
      </c>
      <c r="C591" s="6" t="s">
        <v>9</v>
      </c>
      <c r="D591" s="83" t="str">
        <f>IF(ISERR(Дополнительное!#REF!),"-",Дополнительное!#REF!)</f>
        <v>-</v>
      </c>
      <c r="E591" s="83" t="str">
        <f>IF(ISERR(Дополнительное!#REF!),"-",Дополнительное!#REF!)</f>
        <v>-</v>
      </c>
      <c r="F591" s="83" t="str">
        <f>IF(ISERR(Дополнительное!F20),"-",Дополнительное!F20)</f>
        <v>-</v>
      </c>
    </row>
    <row r="592" spans="1:6">
      <c r="A592" s="6"/>
      <c r="B592" s="36" t="s">
        <v>1593</v>
      </c>
      <c r="C592" s="6" t="s">
        <v>9</v>
      </c>
      <c r="D592" s="83" t="str">
        <f>IF(ISERR(Дополнительное!#REF!),"-",Дополнительное!#REF!)</f>
        <v>-</v>
      </c>
      <c r="E592" s="83" t="str">
        <f>IF(ISERR(Дополнительное!#REF!),"-",Дополнительное!#REF!)</f>
        <v>-</v>
      </c>
      <c r="F592" s="83" t="str">
        <f>IF(ISERR(Дополнительное!F21),"-",Дополнительное!F21)</f>
        <v>-</v>
      </c>
    </row>
    <row r="593" spans="1:7">
      <c r="A593" s="6"/>
      <c r="B593" s="36" t="s">
        <v>1594</v>
      </c>
      <c r="C593" s="6" t="s">
        <v>9</v>
      </c>
      <c r="D593" s="83" t="str">
        <f>IF(ISERR(Дополнительное!#REF!),"-",Дополнительное!#REF!)</f>
        <v>-</v>
      </c>
      <c r="E593" s="83" t="str">
        <f>IF(ISERR(Дополнительное!#REF!),"-",Дополнительное!#REF!)</f>
        <v>-</v>
      </c>
      <c r="F593" s="83" t="str">
        <f>IF(ISERR(Дополнительное!F22),"-",Дополнительное!F22)</f>
        <v>-</v>
      </c>
    </row>
    <row r="594" spans="1:7">
      <c r="A594" s="6"/>
      <c r="B594" s="36" t="s">
        <v>1595</v>
      </c>
      <c r="C594" s="6" t="s">
        <v>9</v>
      </c>
      <c r="D594" s="83" t="str">
        <f>IF(ISERR(Дополнительное!#REF!),"-",Дополнительное!#REF!)</f>
        <v>-</v>
      </c>
      <c r="E594" s="83" t="str">
        <f>IF(ISERR(Дополнительное!#REF!),"-",Дополнительное!#REF!)</f>
        <v>-</v>
      </c>
      <c r="F594" s="83" t="str">
        <f>IF(ISERR(Дополнительное!F23),"-",Дополнительное!F23)</f>
        <v>-</v>
      </c>
    </row>
    <row r="595" spans="1:7">
      <c r="A595" s="6"/>
      <c r="B595" s="36" t="s">
        <v>1596</v>
      </c>
      <c r="C595" s="6" t="s">
        <v>9</v>
      </c>
      <c r="D595" s="83" t="str">
        <f>IF(ISERR(Дополнительное!#REF!),"-",Дополнительное!#REF!)</f>
        <v>-</v>
      </c>
      <c r="E595" s="83" t="str">
        <f>IF(ISERR(Дополнительное!#REF!),"-",Дополнительное!#REF!)</f>
        <v>-</v>
      </c>
      <c r="F595" s="83" t="str">
        <f>IF(ISERR(Дополнительное!F24),"-",Дополнительное!F24)</f>
        <v>-</v>
      </c>
    </row>
    <row r="596" spans="1:7">
      <c r="A596" s="6"/>
      <c r="B596" s="36" t="s">
        <v>1597</v>
      </c>
      <c r="C596" s="6" t="s">
        <v>9</v>
      </c>
      <c r="D596" s="83" t="str">
        <f>IF(ISERR(Дополнительное!#REF!),"-",Дополнительное!#REF!)</f>
        <v>-</v>
      </c>
      <c r="E596" s="83" t="str">
        <f>IF(ISERR(Дополнительное!#REF!),"-",Дополнительное!#REF!)</f>
        <v>-</v>
      </c>
      <c r="F596" s="83" t="str">
        <f>IF(ISERR(Дополнительное!F25),"-",Дополнительное!F25)</f>
        <v>-</v>
      </c>
    </row>
    <row r="597" spans="1:7">
      <c r="A597" s="6"/>
      <c r="B597" s="36" t="s">
        <v>1598</v>
      </c>
      <c r="C597" s="6" t="s">
        <v>9</v>
      </c>
      <c r="D597" s="83" t="str">
        <f>IF(ISERR(Дополнительное!#REF!),"-",Дополнительное!#REF!)</f>
        <v>-</v>
      </c>
      <c r="E597" s="83" t="str">
        <f>IF(ISERR(Дополнительное!#REF!),"-",Дополнительное!#REF!)</f>
        <v>-</v>
      </c>
      <c r="F597" s="83" t="str">
        <f>IF(ISERR(Дополнительное!F26),"-",Дополнительное!F26)</f>
        <v>-</v>
      </c>
    </row>
    <row r="598" spans="1:7">
      <c r="A598" s="6"/>
      <c r="B598" s="36" t="s">
        <v>1599</v>
      </c>
      <c r="C598" s="6" t="s">
        <v>9</v>
      </c>
      <c r="D598" s="83" t="str">
        <f>IF(ISERR(Дополнительное!#REF!),"-",Дополнительное!#REF!)</f>
        <v>-</v>
      </c>
      <c r="E598" s="83" t="str">
        <f>IF(ISERR(Дополнительное!#REF!),"-",Дополнительное!#REF!)</f>
        <v>-</v>
      </c>
      <c r="F598" s="83" t="str">
        <f>IF(ISERR(Дополнительное!F27),"-",Дополнительное!F27)</f>
        <v>-</v>
      </c>
    </row>
    <row r="599" spans="1:7">
      <c r="A599" s="13"/>
      <c r="B599" s="22" t="s">
        <v>1661</v>
      </c>
      <c r="C599" s="6" t="s">
        <v>9</v>
      </c>
      <c r="D599" s="133" t="str">
        <f>IF(ISERR(Дополнительное!#REF!),"-",Дополнительное!#REF!)</f>
        <v>-</v>
      </c>
      <c r="E599" s="133" t="str">
        <f>IF(ISERR(Дополнительное!#REF!),"-",Дополнительное!#REF!)</f>
        <v>-</v>
      </c>
      <c r="F599" s="133">
        <f>IF(ISERR(Дополнительное!F28),"-",Дополнительное!F28)</f>
        <v>0</v>
      </c>
      <c r="G599" s="113"/>
    </row>
    <row r="600" spans="1:7">
      <c r="A600" s="13"/>
      <c r="B600" s="22" t="s">
        <v>1662</v>
      </c>
      <c r="C600" s="6" t="s">
        <v>9</v>
      </c>
      <c r="D600" s="133" t="str">
        <f>IF(ISERR(Дополнительное!#REF!),"-",Дополнительное!#REF!)</f>
        <v>-</v>
      </c>
      <c r="E600" s="133" t="str">
        <f>IF(ISERR(Дополнительное!#REF!),"-",Дополнительное!#REF!)</f>
        <v>-</v>
      </c>
      <c r="F600" s="133">
        <f>IF(ISERR(Дополнительное!F29),"-",Дополнительное!F29)</f>
        <v>0</v>
      </c>
      <c r="G600" s="113"/>
    </row>
    <row r="601" spans="1:7" ht="60">
      <c r="A601" s="13" t="s">
        <v>1653</v>
      </c>
      <c r="B601" s="82" t="s">
        <v>1655</v>
      </c>
      <c r="C601" s="13" t="s">
        <v>9</v>
      </c>
      <c r="D601" s="133"/>
      <c r="E601" s="133"/>
      <c r="F601" s="133"/>
      <c r="G601" s="113"/>
    </row>
    <row r="602" spans="1:7" ht="60">
      <c r="A602" s="13" t="s">
        <v>1654</v>
      </c>
      <c r="B602" s="82" t="s">
        <v>1656</v>
      </c>
      <c r="C602" s="13" t="s">
        <v>9</v>
      </c>
      <c r="D602" s="133"/>
      <c r="E602" s="133"/>
      <c r="F602" s="133"/>
      <c r="G602" s="113"/>
    </row>
    <row r="603" spans="1:7" ht="45">
      <c r="A603" s="10" t="s">
        <v>971</v>
      </c>
      <c r="B603" s="35" t="s">
        <v>972</v>
      </c>
      <c r="C603" s="8"/>
      <c r="D603" s="9"/>
      <c r="E603" s="9"/>
      <c r="F603" s="9"/>
    </row>
    <row r="604" spans="1:7" ht="60">
      <c r="A604" s="91" t="s">
        <v>974</v>
      </c>
      <c r="B604" s="92" t="s">
        <v>973</v>
      </c>
      <c r="C604" s="91" t="s">
        <v>9</v>
      </c>
      <c r="D604" s="83" t="str">
        <f>IF(ISERR(Дополнительное!#REF!),"-",Дополнительное!#REF!)</f>
        <v>-</v>
      </c>
      <c r="E604" s="83" t="str">
        <f>IF(ISERR(Дополнительное!#REF!),"-",Дополнительное!#REF!)</f>
        <v>-</v>
      </c>
      <c r="F604" s="83">
        <f>IF(ISERR(Дополнительное!F48),"-",Дополнительное!F48)</f>
        <v>88.80364934371903</v>
      </c>
    </row>
    <row r="605" spans="1:7" ht="60">
      <c r="A605" s="10" t="s">
        <v>980</v>
      </c>
      <c r="B605" s="35" t="s">
        <v>981</v>
      </c>
      <c r="C605" s="6"/>
      <c r="D605" s="9"/>
      <c r="E605" s="9"/>
      <c r="F605" s="9"/>
    </row>
    <row r="606" spans="1:7" ht="30">
      <c r="A606" s="6" t="s">
        <v>983</v>
      </c>
      <c r="B606" s="36" t="s">
        <v>982</v>
      </c>
      <c r="C606" s="6" t="s">
        <v>1323</v>
      </c>
      <c r="D606" s="83" t="str">
        <f>IF(ISERR(Дополнительное!#REF!),"-",Дополнительное!#REF!)</f>
        <v>-</v>
      </c>
      <c r="E606" s="83" t="str">
        <f>IF(ISERR(Дополнительное!#REF!),"-",Дополнительное!#REF!)</f>
        <v>-</v>
      </c>
      <c r="F606" s="83">
        <f>IF(ISERR(Дополнительное!F53),"-",Дополнительное!F53)</f>
        <v>1.1083191850594227</v>
      </c>
    </row>
    <row r="607" spans="1:7" ht="45">
      <c r="A607" s="6" t="s">
        <v>986</v>
      </c>
      <c r="B607" s="36" t="s">
        <v>987</v>
      </c>
      <c r="C607" s="6"/>
      <c r="D607" s="9"/>
      <c r="E607" s="9"/>
      <c r="F607" s="9"/>
    </row>
    <row r="608" spans="1:7">
      <c r="A608" s="6"/>
      <c r="B608" s="36" t="s">
        <v>1591</v>
      </c>
      <c r="C608" s="6" t="s">
        <v>9</v>
      </c>
      <c r="D608" s="83" t="str">
        <f>IF(ISERR(Дополнительное!#REF!),"-",Дополнительное!#REF!)</f>
        <v>-</v>
      </c>
      <c r="E608" s="83" t="str">
        <f>IF(ISERR(Дополнительное!#REF!),"-",Дополнительное!#REF!)</f>
        <v>-</v>
      </c>
      <c r="F608" s="83">
        <f>IF(ISERR(Дополнительное!F57),"-",Дополнительное!F57)</f>
        <v>100</v>
      </c>
    </row>
    <row r="609" spans="1:6">
      <c r="A609" s="6"/>
      <c r="B609" s="36" t="s">
        <v>1513</v>
      </c>
      <c r="C609" s="6" t="s">
        <v>9</v>
      </c>
      <c r="D609" s="83" t="str">
        <f>IF(ISERR(Дополнительное!#REF!),"-",Дополнительное!#REF!)</f>
        <v>-</v>
      </c>
      <c r="E609" s="83" t="str">
        <f>IF(ISERR(Дополнительное!#REF!),"-",Дополнительное!#REF!)</f>
        <v>-</v>
      </c>
      <c r="F609" s="83">
        <f>IF(ISERR(Дополнительное!F58),"-",Дополнительное!F58)</f>
        <v>100</v>
      </c>
    </row>
    <row r="610" spans="1:6">
      <c r="A610" s="6"/>
      <c r="B610" s="36" t="s">
        <v>1514</v>
      </c>
      <c r="C610" s="6" t="s">
        <v>9</v>
      </c>
      <c r="D610" s="83" t="str">
        <f>IF(ISERR(Дополнительное!#REF!),"-",Дополнительное!#REF!)</f>
        <v>-</v>
      </c>
      <c r="E610" s="83" t="str">
        <f>IF(ISERR(Дополнительное!#REF!),"-",Дополнительное!#REF!)</f>
        <v>-</v>
      </c>
      <c r="F610" s="83">
        <f>IF(ISERR(Дополнительное!F59),"-",Дополнительное!F59)</f>
        <v>100</v>
      </c>
    </row>
    <row r="611" spans="1:6" ht="30">
      <c r="A611" s="6" t="s">
        <v>992</v>
      </c>
      <c r="B611" s="36" t="s">
        <v>993</v>
      </c>
      <c r="C611" s="6"/>
      <c r="D611" s="9"/>
      <c r="E611" s="9"/>
      <c r="F611" s="9"/>
    </row>
    <row r="612" spans="1:6">
      <c r="A612" s="24"/>
      <c r="B612" s="36" t="s">
        <v>1519</v>
      </c>
      <c r="C612" s="6" t="s">
        <v>1324</v>
      </c>
      <c r="D612" s="83" t="str">
        <f>IF(ISERR(Дополнительное!#REF!),"-",Дополнительное!#REF!)</f>
        <v>-</v>
      </c>
      <c r="E612" s="83" t="str">
        <f>IF(ISERR(Дополнительное!#REF!),"-",Дополнительное!#REF!)</f>
        <v>-</v>
      </c>
      <c r="F612" s="83">
        <f>IF(ISERR(Дополнительное!F65),"-",Дополнительное!F65)</f>
        <v>0.54329371816638372</v>
      </c>
    </row>
    <row r="613" spans="1:6">
      <c r="A613" s="24"/>
      <c r="B613" s="36" t="s">
        <v>1520</v>
      </c>
      <c r="C613" s="6" t="s">
        <v>1324</v>
      </c>
      <c r="D613" s="83" t="str">
        <f>IF(ISERR(Дополнительное!#REF!),"-",Дополнительное!#REF!)</f>
        <v>-</v>
      </c>
      <c r="E613" s="83" t="str">
        <f>IF(ISERR(Дополнительное!#REF!),"-",Дополнительное!#REF!)</f>
        <v>-</v>
      </c>
      <c r="F613" s="83">
        <f>IF(ISERR(Дополнительное!F66),"-",Дополнительное!F66)</f>
        <v>0.22637238256932654</v>
      </c>
    </row>
    <row r="614" spans="1:6" ht="60">
      <c r="A614" s="10" t="s">
        <v>997</v>
      </c>
      <c r="B614" s="35" t="s">
        <v>996</v>
      </c>
      <c r="C614" s="8"/>
      <c r="D614" s="9"/>
      <c r="E614" s="9"/>
      <c r="F614" s="9"/>
    </row>
    <row r="615" spans="1:6" ht="30">
      <c r="A615" s="6" t="s">
        <v>999</v>
      </c>
      <c r="B615" s="36" t="s">
        <v>998</v>
      </c>
      <c r="C615" s="6" t="s">
        <v>9</v>
      </c>
      <c r="D615" s="83" t="str">
        <f>IF(ISERR(Дополнительное!#REF!),"-",Дополнительное!#REF!)</f>
        <v>-</v>
      </c>
      <c r="E615" s="83" t="str">
        <f>IF(ISERR(Дополнительное!#REF!),"-",Дополнительное!#REF!)</f>
        <v>-</v>
      </c>
      <c r="F615" s="83">
        <f>IF(ISERR(Дополнительное!F71),"-",Дополнительное!F71)</f>
        <v>100</v>
      </c>
    </row>
    <row r="616" spans="1:6">
      <c r="A616" s="6"/>
      <c r="B616" s="36" t="s">
        <v>1517</v>
      </c>
      <c r="C616" s="6" t="s">
        <v>9</v>
      </c>
      <c r="D616" s="83" t="str">
        <f>IF(ISERR(Дополнительное!#REF!),"-",Дополнительное!#REF!)</f>
        <v>-</v>
      </c>
      <c r="E616" s="83" t="str">
        <f>IF(ISERR(Дополнительное!#REF!),"-",Дополнительное!#REF!)</f>
        <v>-</v>
      </c>
      <c r="F616" s="83">
        <f>IF(ISERR(Дополнительное!F72),"-",Дополнительное!F72)</f>
        <v>100</v>
      </c>
    </row>
    <row r="617" spans="1:6">
      <c r="A617" s="6"/>
      <c r="B617" s="36" t="s">
        <v>1518</v>
      </c>
      <c r="C617" s="6" t="s">
        <v>9</v>
      </c>
      <c r="D617" s="83" t="str">
        <f>IF(ISERR(Дополнительное!#REF!),"-",Дополнительное!#REF!)</f>
        <v>-</v>
      </c>
      <c r="E617" s="83" t="str">
        <f>IF(ISERR(Дополнительное!#REF!),"-",Дополнительное!#REF!)</f>
        <v>-</v>
      </c>
      <c r="F617" s="83" t="str">
        <f>IF(ISERR(Дополнительное!F73),"-",Дополнительное!F73)</f>
        <v>-</v>
      </c>
    </row>
    <row r="618" spans="1:6" ht="45">
      <c r="A618" s="10" t="s">
        <v>1011</v>
      </c>
      <c r="B618" s="35" t="s">
        <v>1012</v>
      </c>
      <c r="C618" s="8"/>
      <c r="D618" s="9"/>
      <c r="E618" s="9"/>
      <c r="F618" s="9"/>
    </row>
    <row r="619" spans="1:6" ht="45">
      <c r="A619" s="6" t="s">
        <v>1014</v>
      </c>
      <c r="B619" s="36" t="s">
        <v>1013</v>
      </c>
      <c r="C619" s="6" t="s">
        <v>1326</v>
      </c>
      <c r="D619" s="83" t="str">
        <f>IF(ISERR(Дополнительное!#REF!),"-",Дополнительное!#REF!)</f>
        <v>-</v>
      </c>
      <c r="E619" s="83" t="str">
        <f>IF(ISERR(Дополнительное!#REF!),"-",Дополнительное!#REF!)</f>
        <v>-</v>
      </c>
      <c r="F619" s="83">
        <f>IF(ISERR(Дополнительное!F85),"-",Дополнительное!F85)</f>
        <v>27.284358602210563</v>
      </c>
    </row>
    <row r="620" spans="1:6" ht="45">
      <c r="A620" s="6" t="s">
        <v>1388</v>
      </c>
      <c r="B620" s="36" t="s">
        <v>1016</v>
      </c>
      <c r="C620" s="6" t="s">
        <v>9</v>
      </c>
      <c r="D620" s="83" t="str">
        <f>IF(ISERR(Дополнительное!#REF!),"-",Дополнительное!#REF!)</f>
        <v>-</v>
      </c>
      <c r="E620" s="83" t="str">
        <f>IF(ISERR(Дополнительное!#REF!),"-",Дополнительное!#REF!)</f>
        <v>-</v>
      </c>
      <c r="F620" s="83">
        <f>IF(ISERR(Дополнительное!F88),"-",Дополнительное!F88)</f>
        <v>3.8717438805823576</v>
      </c>
    </row>
    <row r="621" spans="1:6" ht="45">
      <c r="A621" s="10" t="s">
        <v>1019</v>
      </c>
      <c r="B621" s="35" t="s">
        <v>1018</v>
      </c>
      <c r="C621" s="8"/>
      <c r="D621" s="9"/>
      <c r="E621" s="9"/>
      <c r="F621" s="9"/>
    </row>
    <row r="622" spans="1:6" ht="30">
      <c r="A622" s="6" t="s">
        <v>1020</v>
      </c>
      <c r="B622" s="36" t="s">
        <v>1021</v>
      </c>
      <c r="C622" s="13" t="s">
        <v>9</v>
      </c>
      <c r="D622" s="83" t="str">
        <f>IF(ISERR(Дополнительное!#REF!),"-",Дополнительное!#REF!)</f>
        <v>-</v>
      </c>
      <c r="E622" s="83" t="str">
        <f>IF(ISERR(Дополнительное!#REF!),"-",Дополнительное!#REF!)</f>
        <v>-</v>
      </c>
      <c r="F622" s="83">
        <f>IF(ISERR(Дополнительное!F92),"-",Дополнительное!F92)</f>
        <v>0</v>
      </c>
    </row>
    <row r="623" spans="1:6" ht="45">
      <c r="A623" s="10" t="s">
        <v>1025</v>
      </c>
      <c r="B623" s="35" t="s">
        <v>1024</v>
      </c>
      <c r="C623" s="8"/>
      <c r="D623" s="9"/>
      <c r="E623" s="9"/>
      <c r="F623" s="9"/>
    </row>
    <row r="624" spans="1:6" ht="30">
      <c r="A624" s="6" t="s">
        <v>1027</v>
      </c>
      <c r="B624" s="36" t="s">
        <v>1026</v>
      </c>
      <c r="C624" s="13" t="s">
        <v>9</v>
      </c>
      <c r="D624" s="83" t="str">
        <f>IF(ISERR(Дополнительное!#REF!),"-",Дополнительное!#REF!)</f>
        <v>-</v>
      </c>
      <c r="E624" s="83" t="str">
        <f>IF(ISERR(Дополнительное!#REF!),"-",Дополнительное!#REF!)</f>
        <v>-</v>
      </c>
      <c r="F624" s="83">
        <f>IF(ISERR(Дополнительное!F96),"-",Дополнительное!F96)</f>
        <v>100</v>
      </c>
    </row>
    <row r="625" spans="1:6" ht="30">
      <c r="A625" s="6" t="s">
        <v>1029</v>
      </c>
      <c r="B625" s="36" t="s">
        <v>1030</v>
      </c>
      <c r="C625" s="13" t="s">
        <v>9</v>
      </c>
      <c r="D625" s="83" t="str">
        <f>IF(ISERR(Дополнительное!#REF!),"-",Дополнительное!#REF!)</f>
        <v>-</v>
      </c>
      <c r="E625" s="83" t="str">
        <f>IF(ISERR(Дополнительное!#REF!),"-",Дополнительное!#REF!)</f>
        <v>-</v>
      </c>
      <c r="F625" s="83">
        <f>IF(ISERR(Дополнительное!F99),"-",Дополнительное!F99)</f>
        <v>100</v>
      </c>
    </row>
    <row r="626" spans="1:6" ht="45">
      <c r="A626" s="6" t="s">
        <v>1032</v>
      </c>
      <c r="B626" s="36" t="s">
        <v>1033</v>
      </c>
      <c r="C626" s="13" t="s">
        <v>9</v>
      </c>
      <c r="D626" s="83" t="str">
        <f>IF(ISERR(Дополнительное!#REF!),"-",Дополнительное!#REF!)</f>
        <v>-</v>
      </c>
      <c r="E626" s="83" t="str">
        <f>IF(ISERR(Дополнительное!#REF!),"-",Дополнительное!#REF!)</f>
        <v>-</v>
      </c>
      <c r="F626" s="83">
        <f>IF(ISERR(Дополнительное!F102),"-",Дополнительное!F102)</f>
        <v>0</v>
      </c>
    </row>
    <row r="627" spans="1:6" ht="45">
      <c r="A627" s="6" t="s">
        <v>1035</v>
      </c>
      <c r="B627" s="36" t="s">
        <v>1036</v>
      </c>
      <c r="C627" s="13" t="s">
        <v>9</v>
      </c>
      <c r="D627" s="83" t="str">
        <f>IF(ISERR(Дополнительное!#REF!),"-",Дополнительное!#REF!)</f>
        <v>-</v>
      </c>
      <c r="E627" s="83" t="str">
        <f>IF(ISERR(Дополнительное!#REF!),"-",Дополнительное!#REF!)</f>
        <v>-</v>
      </c>
      <c r="F627" s="83">
        <f>IF(ISERR(Дополнительное!F105),"-",Дополнительное!F105)</f>
        <v>0</v>
      </c>
    </row>
    <row r="628" spans="1:6" ht="30">
      <c r="A628" s="125" t="s">
        <v>1039</v>
      </c>
      <c r="B628" s="126" t="s">
        <v>1038</v>
      </c>
      <c r="C628" s="111"/>
      <c r="D628" s="139"/>
      <c r="E628" s="139"/>
      <c r="F628" s="139"/>
    </row>
    <row r="629" spans="1:6" ht="90">
      <c r="A629" s="13" t="s">
        <v>1040</v>
      </c>
      <c r="B629" s="82" t="s">
        <v>1353</v>
      </c>
      <c r="C629" s="13"/>
      <c r="D629" s="139"/>
      <c r="E629" s="139"/>
      <c r="F629" s="139"/>
    </row>
    <row r="630" spans="1:6">
      <c r="A630" s="13"/>
      <c r="B630" s="82" t="s">
        <v>1525</v>
      </c>
      <c r="C630" s="13" t="s">
        <v>9</v>
      </c>
      <c r="D630" s="139"/>
      <c r="E630" s="139"/>
      <c r="F630" s="139"/>
    </row>
    <row r="631" spans="1:6">
      <c r="A631" s="13"/>
      <c r="B631" s="82" t="s">
        <v>1526</v>
      </c>
      <c r="C631" s="13" t="s">
        <v>9</v>
      </c>
      <c r="D631" s="139"/>
      <c r="E631" s="139"/>
      <c r="F631" s="139"/>
    </row>
    <row r="632" spans="1:6" ht="30">
      <c r="A632" s="13"/>
      <c r="B632" s="82" t="s">
        <v>1527</v>
      </c>
      <c r="C632" s="13" t="s">
        <v>9</v>
      </c>
      <c r="D632" s="139"/>
      <c r="E632" s="139"/>
      <c r="F632" s="139"/>
    </row>
    <row r="633" spans="1:6">
      <c r="A633" s="13"/>
      <c r="B633" s="82" t="s">
        <v>1528</v>
      </c>
      <c r="C633" s="13" t="s">
        <v>9</v>
      </c>
      <c r="D633" s="139"/>
      <c r="E633" s="139"/>
      <c r="F633" s="139"/>
    </row>
    <row r="634" spans="1:6" hidden="1">
      <c r="A634" s="187" t="s">
        <v>1041</v>
      </c>
      <c r="B634" s="187"/>
      <c r="C634" s="187"/>
      <c r="D634" s="187"/>
      <c r="E634" s="187"/>
      <c r="F634" s="187"/>
    </row>
    <row r="635" spans="1:6" ht="30" hidden="1">
      <c r="A635" s="10" t="s">
        <v>1043</v>
      </c>
      <c r="B635" s="35" t="s">
        <v>1042</v>
      </c>
      <c r="C635" s="8"/>
      <c r="D635" s="9"/>
      <c r="E635" s="9"/>
      <c r="F635" s="9"/>
    </row>
    <row r="636" spans="1:6" ht="60" hidden="1">
      <c r="A636" s="13" t="s">
        <v>1047</v>
      </c>
      <c r="B636" s="82" t="s">
        <v>1562</v>
      </c>
      <c r="C636" s="13" t="s">
        <v>9</v>
      </c>
      <c r="D636" s="139"/>
      <c r="E636" s="139"/>
      <c r="F636" s="139"/>
    </row>
    <row r="637" spans="1:6" ht="75" hidden="1">
      <c r="A637" s="13" t="s">
        <v>1048</v>
      </c>
      <c r="B637" s="99" t="s">
        <v>1759</v>
      </c>
      <c r="C637" s="13" t="s">
        <v>9</v>
      </c>
      <c r="D637" s="139" t="str">
        <f>IF(ISERR('Дополнительное (взрослых)'!E13),"-",'Дополнительное (взрослых)'!E13)</f>
        <v>-</v>
      </c>
      <c r="E637" s="139" t="str">
        <f>IF(ISERR('Дополнительное (взрослых)'!F13),"-",'Дополнительное (взрослых)'!F13)</f>
        <v>-</v>
      </c>
      <c r="F637" s="139" t="str">
        <f>IF(ISERR('Дополнительное (взрослых)'!G13),"-",'Дополнительное (взрослых)'!G13)</f>
        <v>-</v>
      </c>
    </row>
    <row r="638" spans="1:6" ht="45" hidden="1">
      <c r="A638" s="91" t="s">
        <v>1058</v>
      </c>
      <c r="B638" s="92" t="s">
        <v>1059</v>
      </c>
      <c r="C638" s="91" t="s">
        <v>9</v>
      </c>
      <c r="D638" s="83">
        <f>IF(ISERR('Дополнительное (взрослых)'!E22),"-",'Дополнительное (взрослых)'!E22)</f>
        <v>18.897240602760178</v>
      </c>
      <c r="E638" s="83">
        <f>IF(ISERR('Дополнительное (взрослых)'!F22),"-",'Дополнительное (взрослых)'!F22)</f>
        <v>18.897240602760178</v>
      </c>
      <c r="F638" s="83" t="str">
        <f>IF(ISERR('Дополнительное (взрослых)'!G22),"-",'Дополнительное (взрослых)'!G22)</f>
        <v>-</v>
      </c>
    </row>
    <row r="639" spans="1:6" ht="30" hidden="1">
      <c r="A639" s="10" t="s">
        <v>1064</v>
      </c>
      <c r="B639" s="35" t="s">
        <v>1065</v>
      </c>
      <c r="C639" s="6"/>
      <c r="D639" s="9"/>
      <c r="E639" s="9"/>
      <c r="F639" s="9"/>
    </row>
    <row r="640" spans="1:6" ht="60" hidden="1">
      <c r="A640" s="91" t="s">
        <v>1067</v>
      </c>
      <c r="B640" s="92" t="s">
        <v>1066</v>
      </c>
      <c r="C640" s="91" t="s">
        <v>9</v>
      </c>
      <c r="D640" s="83">
        <f>IF(ISERR('Дополнительное (взрослых)'!E26),"-",'Дополнительное (взрослых)'!E26)</f>
        <v>3.3354544928638132</v>
      </c>
      <c r="E640" s="83">
        <f>IF(ISERR('Дополнительное (взрослых)'!F26),"-",'Дополнительное (взрослых)'!F26)</f>
        <v>3.3354544928638132</v>
      </c>
      <c r="F640" s="83" t="str">
        <f>IF(ISERR('Дополнительное (взрослых)'!G26),"-",'Дополнительное (взрослых)'!G26)</f>
        <v>-</v>
      </c>
    </row>
    <row r="641" spans="1:6" ht="45" hidden="1">
      <c r="A641" s="10" t="s">
        <v>1071</v>
      </c>
      <c r="B641" s="35" t="s">
        <v>1072</v>
      </c>
      <c r="C641" s="8"/>
      <c r="D641" s="9"/>
      <c r="E641" s="9"/>
      <c r="F641" s="9"/>
    </row>
    <row r="642" spans="1:6" ht="75" hidden="1">
      <c r="A642" s="13" t="s">
        <v>1073</v>
      </c>
      <c r="B642" s="82" t="s">
        <v>1074</v>
      </c>
      <c r="C642" s="13"/>
      <c r="D642" s="139"/>
      <c r="E642" s="139"/>
      <c r="F642" s="139"/>
    </row>
    <row r="643" spans="1:6" hidden="1">
      <c r="A643" s="13"/>
      <c r="B643" s="82" t="s">
        <v>1563</v>
      </c>
      <c r="C643" s="13" t="s">
        <v>9</v>
      </c>
      <c r="D643" s="139"/>
      <c r="E643" s="139"/>
      <c r="F643" s="139"/>
    </row>
    <row r="644" spans="1:6" hidden="1">
      <c r="A644" s="13"/>
      <c r="B644" s="82" t="s">
        <v>1564</v>
      </c>
      <c r="C644" s="13" t="s">
        <v>9</v>
      </c>
      <c r="D644" s="139"/>
      <c r="E644" s="139"/>
      <c r="F644" s="139"/>
    </row>
    <row r="645" spans="1:6" ht="60" hidden="1">
      <c r="A645" s="125" t="s">
        <v>1078</v>
      </c>
      <c r="B645" s="126" t="s">
        <v>1079</v>
      </c>
      <c r="C645" s="13"/>
      <c r="D645" s="139"/>
      <c r="E645" s="139"/>
      <c r="F645" s="139"/>
    </row>
    <row r="646" spans="1:6" ht="60" hidden="1">
      <c r="A646" s="13" t="s">
        <v>1081</v>
      </c>
      <c r="B646" s="82" t="s">
        <v>1565</v>
      </c>
      <c r="C646" s="13" t="s">
        <v>9</v>
      </c>
      <c r="D646" s="139"/>
      <c r="E646" s="139"/>
      <c r="F646" s="139"/>
    </row>
    <row r="647" spans="1:6" ht="45" hidden="1">
      <c r="A647" s="13" t="s">
        <v>1086</v>
      </c>
      <c r="B647" s="82" t="s">
        <v>1085</v>
      </c>
      <c r="C647" s="13"/>
      <c r="D647" s="139"/>
      <c r="E647" s="139"/>
      <c r="F647" s="139"/>
    </row>
    <row r="648" spans="1:6" hidden="1">
      <c r="A648" s="13"/>
      <c r="B648" s="82" t="s">
        <v>1566</v>
      </c>
      <c r="C648" s="13" t="s">
        <v>1324</v>
      </c>
      <c r="D648" s="139"/>
      <c r="E648" s="139"/>
      <c r="F648" s="139"/>
    </row>
    <row r="649" spans="1:6" hidden="1">
      <c r="A649" s="13"/>
      <c r="B649" s="82" t="s">
        <v>1567</v>
      </c>
      <c r="C649" s="13" t="s">
        <v>1324</v>
      </c>
      <c r="D649" s="139"/>
      <c r="E649" s="139"/>
      <c r="F649" s="139"/>
    </row>
    <row r="650" spans="1:6" ht="60" hidden="1">
      <c r="A650" s="125" t="s">
        <v>1090</v>
      </c>
      <c r="B650" s="126" t="s">
        <v>1091</v>
      </c>
      <c r="C650" s="111"/>
      <c r="D650" s="139"/>
      <c r="E650" s="139"/>
      <c r="F650" s="139"/>
    </row>
    <row r="651" spans="1:6" ht="75" hidden="1">
      <c r="A651" s="13" t="s">
        <v>1093</v>
      </c>
      <c r="B651" s="82" t="s">
        <v>1092</v>
      </c>
      <c r="C651" s="13"/>
      <c r="D651" s="139"/>
      <c r="E651" s="139"/>
      <c r="F651" s="139"/>
    </row>
    <row r="652" spans="1:6" hidden="1">
      <c r="A652" s="13"/>
      <c r="B652" s="82" t="s">
        <v>1568</v>
      </c>
      <c r="C652" s="13" t="s">
        <v>9</v>
      </c>
      <c r="D652" s="139"/>
      <c r="E652" s="139"/>
      <c r="F652" s="139"/>
    </row>
    <row r="653" spans="1:6" hidden="1">
      <c r="A653" s="13"/>
      <c r="B653" s="82" t="s">
        <v>1569</v>
      </c>
      <c r="C653" s="13" t="s">
        <v>9</v>
      </c>
      <c r="D653" s="139"/>
      <c r="E653" s="139"/>
      <c r="F653" s="139"/>
    </row>
    <row r="654" spans="1:6" hidden="1">
      <c r="A654" s="13"/>
      <c r="B654" s="82" t="s">
        <v>1570</v>
      </c>
      <c r="C654" s="13" t="s">
        <v>9</v>
      </c>
      <c r="D654" s="139"/>
      <c r="E654" s="139"/>
      <c r="F654" s="139"/>
    </row>
    <row r="655" spans="1:6" ht="30" hidden="1">
      <c r="A655" s="125" t="s">
        <v>1101</v>
      </c>
      <c r="B655" s="126" t="s">
        <v>1102</v>
      </c>
      <c r="C655" s="111"/>
      <c r="D655" s="139"/>
      <c r="E655" s="139"/>
      <c r="F655" s="139"/>
    </row>
    <row r="656" spans="1:6" ht="45" hidden="1">
      <c r="A656" s="13" t="s">
        <v>1104</v>
      </c>
      <c r="B656" s="82" t="s">
        <v>1571</v>
      </c>
      <c r="C656" s="13" t="s">
        <v>9</v>
      </c>
      <c r="D656" s="139"/>
      <c r="E656" s="139"/>
      <c r="F656" s="139"/>
    </row>
    <row r="657" spans="1:6" ht="45" hidden="1">
      <c r="A657" s="125" t="s">
        <v>1107</v>
      </c>
      <c r="B657" s="126" t="s">
        <v>1108</v>
      </c>
      <c r="C657" s="111"/>
      <c r="D657" s="139"/>
      <c r="E657" s="139"/>
      <c r="F657" s="139"/>
    </row>
    <row r="658" spans="1:6" ht="45" hidden="1">
      <c r="A658" s="13" t="s">
        <v>1110</v>
      </c>
      <c r="B658" s="82" t="s">
        <v>1572</v>
      </c>
      <c r="C658" s="13" t="s">
        <v>9</v>
      </c>
      <c r="D658" s="139"/>
      <c r="E658" s="139"/>
      <c r="F658" s="139"/>
    </row>
    <row r="659" spans="1:6" ht="45" hidden="1">
      <c r="A659" s="125" t="s">
        <v>1113</v>
      </c>
      <c r="B659" s="126" t="s">
        <v>1114</v>
      </c>
      <c r="C659" s="111"/>
      <c r="D659" s="139"/>
      <c r="E659" s="139"/>
      <c r="F659" s="139"/>
    </row>
    <row r="660" spans="1:6" ht="45" hidden="1">
      <c r="A660" s="13" t="s">
        <v>1115</v>
      </c>
      <c r="B660" s="82" t="s">
        <v>1358</v>
      </c>
      <c r="C660" s="13"/>
      <c r="D660" s="139"/>
      <c r="E660" s="139"/>
      <c r="F660" s="139"/>
    </row>
    <row r="661" spans="1:6" hidden="1">
      <c r="A661" s="111"/>
      <c r="B661" s="82" t="s">
        <v>1573</v>
      </c>
      <c r="C661" s="13" t="s">
        <v>9</v>
      </c>
      <c r="D661" s="139"/>
      <c r="E661" s="139"/>
      <c r="F661" s="139"/>
    </row>
    <row r="662" spans="1:6" hidden="1">
      <c r="A662" s="111"/>
      <c r="B662" s="82" t="s">
        <v>1574</v>
      </c>
      <c r="C662" s="13" t="s">
        <v>9</v>
      </c>
      <c r="D662" s="139"/>
      <c r="E662" s="139"/>
      <c r="F662" s="139"/>
    </row>
    <row r="663" spans="1:6" ht="30" hidden="1">
      <c r="A663" s="125" t="s">
        <v>1120</v>
      </c>
      <c r="B663" s="126" t="s">
        <v>1121</v>
      </c>
      <c r="C663" s="111"/>
      <c r="D663" s="139"/>
      <c r="E663" s="139"/>
      <c r="F663" s="139"/>
    </row>
    <row r="664" spans="1:6" ht="60" hidden="1">
      <c r="A664" s="13" t="s">
        <v>1123</v>
      </c>
      <c r="B664" s="82" t="s">
        <v>1575</v>
      </c>
      <c r="C664" s="13" t="s">
        <v>9</v>
      </c>
      <c r="D664" s="139"/>
      <c r="E664" s="139"/>
      <c r="F664" s="139"/>
    </row>
    <row r="665" spans="1:6" hidden="1">
      <c r="A665" s="187" t="s">
        <v>1126</v>
      </c>
      <c r="B665" s="187"/>
      <c r="C665" s="187"/>
      <c r="D665" s="187"/>
      <c r="E665" s="187"/>
      <c r="F665" s="187"/>
    </row>
    <row r="666" spans="1:6" hidden="1">
      <c r="A666" s="187" t="s">
        <v>1127</v>
      </c>
      <c r="B666" s="187"/>
      <c r="C666" s="187"/>
      <c r="D666" s="187"/>
      <c r="E666" s="187"/>
      <c r="F666" s="187"/>
    </row>
    <row r="667" spans="1:6" ht="30" hidden="1">
      <c r="A667" s="10" t="s">
        <v>1128</v>
      </c>
      <c r="B667" s="35" t="s">
        <v>1201</v>
      </c>
      <c r="C667" s="8"/>
      <c r="D667" s="9"/>
      <c r="E667" s="9"/>
      <c r="F667" s="9"/>
    </row>
    <row r="668" spans="1:6" ht="75" hidden="1">
      <c r="A668" s="91" t="s">
        <v>1134</v>
      </c>
      <c r="B668" s="92" t="s">
        <v>1129</v>
      </c>
      <c r="C668" s="91" t="s">
        <v>1359</v>
      </c>
      <c r="D668" s="83">
        <f>IF(ISERR('Профессиональное обучение'!E10),"-",'Профессиональное обучение'!E10)</f>
        <v>7.5650000000000004</v>
      </c>
      <c r="E668" s="83">
        <f>IF(ISERR('Профессиональное обучение'!F10),"-",'Профессиональное обучение'!F10)</f>
        <v>10.718</v>
      </c>
      <c r="F668" s="83">
        <f>IF(ISERR('Профессиональное обучение'!G10),"-",'Профессиональное обучение'!G10)</f>
        <v>0</v>
      </c>
    </row>
    <row r="669" spans="1:6" ht="60" hidden="1">
      <c r="A669" s="91" t="s">
        <v>1135</v>
      </c>
      <c r="B669" s="92" t="s">
        <v>1133</v>
      </c>
      <c r="C669" s="91"/>
      <c r="D669" s="93"/>
      <c r="E669" s="93"/>
      <c r="F669" s="93"/>
    </row>
    <row r="670" spans="1:6" hidden="1">
      <c r="A670" s="91"/>
      <c r="B670" s="92" t="s">
        <v>209</v>
      </c>
      <c r="C670" s="91" t="s">
        <v>1359</v>
      </c>
      <c r="D670" s="83">
        <f>IF(ISERR('Профессиональное обучение'!E13),"-",'Профессиональное обучение'!E13)</f>
        <v>62.401000000000003</v>
      </c>
      <c r="E670" s="83">
        <f>IF(ISERR('Профессиональное обучение'!F13),"-",'Профессиональное обучение'!F13)</f>
        <v>62.401000000000003</v>
      </c>
      <c r="F670" s="83">
        <f>IF(ISERR('Профессиональное обучение'!G13),"-",'Профессиональное обучение'!G13)</f>
        <v>0</v>
      </c>
    </row>
    <row r="671" spans="1:6" ht="30" hidden="1">
      <c r="A671" s="91"/>
      <c r="B671" s="92" t="s">
        <v>1360</v>
      </c>
      <c r="C671" s="91" t="s">
        <v>1359</v>
      </c>
      <c r="D671" s="83">
        <f>IF(ISERR('Профессиональное обучение'!E14),"-",'Профессиональное обучение'!E14)</f>
        <v>15.874000000000001</v>
      </c>
      <c r="E671" s="83">
        <f>IF(ISERR('Профессиональное обучение'!F14),"-",'Профессиональное обучение'!F14)</f>
        <v>15.874000000000001</v>
      </c>
      <c r="F671" s="83">
        <f>IF(ISERR('Профессиональное обучение'!G14),"-",'Профессиональное обучение'!G14)</f>
        <v>0</v>
      </c>
    </row>
    <row r="672" spans="1:6" hidden="1">
      <c r="A672" s="99"/>
      <c r="B672" s="92" t="s">
        <v>1361</v>
      </c>
      <c r="C672" s="91" t="s">
        <v>1359</v>
      </c>
      <c r="D672" s="83">
        <f>IF(ISERR('Профессиональное обучение'!E15),"-",'Профессиональное обучение'!E15)</f>
        <v>10.478999999999999</v>
      </c>
      <c r="E672" s="83">
        <f>IF(ISERR('Профессиональное обучение'!F15),"-",'Профессиональное обучение'!F15)</f>
        <v>10.478999999999999</v>
      </c>
      <c r="F672" s="83">
        <f>IF(ISERR('Профессиональное обучение'!G15),"-",'Профессиональное обучение'!G15)</f>
        <v>0</v>
      </c>
    </row>
    <row r="673" spans="1:6" hidden="1">
      <c r="A673" s="99"/>
      <c r="B673" s="92" t="s">
        <v>1362</v>
      </c>
      <c r="C673" s="91" t="s">
        <v>1359</v>
      </c>
      <c r="D673" s="83">
        <f>IF(ISERR('Профессиональное обучение'!E16),"-",'Профессиональное обучение'!E16)</f>
        <v>37.991</v>
      </c>
      <c r="E673" s="83">
        <f>IF(ISERR('Профессиональное обучение'!F16),"-",'Профессиональное обучение'!F16)</f>
        <v>37.991</v>
      </c>
      <c r="F673" s="83">
        <f>IF(ISERR('Профессиональное обучение'!G16),"-",'Профессиональное обучение'!G16)</f>
        <v>0</v>
      </c>
    </row>
    <row r="674" spans="1:6" ht="45" hidden="1">
      <c r="A674" s="91" t="s">
        <v>1143</v>
      </c>
      <c r="B674" s="92" t="s">
        <v>1140</v>
      </c>
      <c r="C674" s="91" t="s">
        <v>9</v>
      </c>
      <c r="D674" s="83">
        <f>IF(ISERR('Профессиональное обучение'!E17),"-",'Профессиональное обучение'!E17)</f>
        <v>9.7452683888237299</v>
      </c>
      <c r="E674" s="83">
        <f>IF(ISERR('Профессиональное обучение'!F17),"-",'Профессиональное обучение'!F17)</f>
        <v>9.7452683888237299</v>
      </c>
      <c r="F674" s="83" t="str">
        <f>IF(ISERR('Профессиональное обучение'!G17),"-",'Профессиональное обучение'!G17)</f>
        <v>-</v>
      </c>
    </row>
    <row r="675" spans="1:6" ht="30" hidden="1">
      <c r="A675" s="10" t="s">
        <v>1144</v>
      </c>
      <c r="B675" s="35" t="s">
        <v>1145</v>
      </c>
      <c r="C675" s="6"/>
      <c r="D675" s="9"/>
      <c r="E675" s="9"/>
      <c r="F675" s="9"/>
    </row>
    <row r="676" spans="1:6" ht="60" hidden="1">
      <c r="A676" s="91" t="s">
        <v>1147</v>
      </c>
      <c r="B676" s="92" t="s">
        <v>1146</v>
      </c>
      <c r="C676" s="91" t="s">
        <v>9</v>
      </c>
      <c r="D676" s="83">
        <f>IF(ISERR('Профессиональное обучение'!E21),"-",'Профессиональное обучение'!E21)</f>
        <v>40.691553101989207</v>
      </c>
      <c r="E676" s="83">
        <f>IF(ISERR('Профессиональное обучение'!F21),"-",'Профессиональное обучение'!F21)</f>
        <v>40.691553101989207</v>
      </c>
      <c r="F676" s="83" t="str">
        <f>IF(ISERR('Профессиональное обучение'!G21),"-",'Профессиональное обучение'!G21)</f>
        <v>-</v>
      </c>
    </row>
    <row r="677" spans="1:6" ht="45" hidden="1">
      <c r="A677" s="125" t="s">
        <v>1151</v>
      </c>
      <c r="B677" s="126" t="s">
        <v>1152</v>
      </c>
      <c r="C677" s="111"/>
      <c r="D677" s="139"/>
      <c r="E677" s="139"/>
      <c r="F677" s="139"/>
    </row>
    <row r="678" spans="1:6" ht="75" hidden="1">
      <c r="A678" s="13" t="s">
        <v>1154</v>
      </c>
      <c r="B678" s="82" t="s">
        <v>1576</v>
      </c>
      <c r="C678" s="13" t="s">
        <v>9</v>
      </c>
      <c r="D678" s="139"/>
      <c r="E678" s="139"/>
      <c r="F678" s="139"/>
    </row>
    <row r="679" spans="1:6" ht="45" hidden="1">
      <c r="A679" s="125" t="s">
        <v>1157</v>
      </c>
      <c r="B679" s="126" t="s">
        <v>1158</v>
      </c>
      <c r="C679" s="13"/>
      <c r="D679" s="139"/>
      <c r="E679" s="139"/>
      <c r="F679" s="139"/>
    </row>
    <row r="680" spans="1:6" ht="60" hidden="1">
      <c r="A680" s="13" t="s">
        <v>1160</v>
      </c>
      <c r="B680" s="82" t="s">
        <v>1577</v>
      </c>
      <c r="C680" s="13" t="s">
        <v>9</v>
      </c>
      <c r="D680" s="139"/>
      <c r="E680" s="139"/>
      <c r="F680" s="139"/>
    </row>
    <row r="681" spans="1:6" ht="30" hidden="1">
      <c r="A681" s="125" t="s">
        <v>1163</v>
      </c>
      <c r="B681" s="126" t="s">
        <v>1164</v>
      </c>
      <c r="C681" s="111"/>
      <c r="D681" s="139"/>
      <c r="E681" s="139"/>
      <c r="F681" s="139"/>
    </row>
    <row r="682" spans="1:6" ht="60" hidden="1">
      <c r="A682" s="94" t="s">
        <v>1165</v>
      </c>
      <c r="B682" s="140" t="s">
        <v>1166</v>
      </c>
      <c r="C682" s="94" t="s">
        <v>9</v>
      </c>
      <c r="D682" s="133" t="str">
        <f>IF(ISERR('Профессиональное обучение'!E33),"-",'Профессиональное обучение'!E33)</f>
        <v>-</v>
      </c>
      <c r="E682" s="133" t="str">
        <f>IF(ISERR('Профессиональное обучение'!F33),"-",'Профессиональное обучение'!F33)</f>
        <v>-</v>
      </c>
      <c r="F682" s="133" t="str">
        <f>IF(ISERR('Профессиональное обучение'!G33),"-",'Профессиональное обучение'!G33)</f>
        <v>-</v>
      </c>
    </row>
    <row r="683" spans="1:6" ht="30" hidden="1">
      <c r="A683" s="125" t="s">
        <v>1173</v>
      </c>
      <c r="B683" s="126" t="s">
        <v>1172</v>
      </c>
      <c r="C683" s="111"/>
      <c r="D683" s="139"/>
      <c r="E683" s="139"/>
      <c r="F683" s="139"/>
    </row>
    <row r="684" spans="1:6" ht="60" hidden="1">
      <c r="A684" s="13" t="s">
        <v>1175</v>
      </c>
      <c r="B684" s="82" t="s">
        <v>1578</v>
      </c>
      <c r="C684" s="13" t="s">
        <v>9</v>
      </c>
      <c r="D684" s="139"/>
      <c r="E684" s="139"/>
      <c r="F684" s="139"/>
    </row>
    <row r="685" spans="1:6" ht="60" hidden="1">
      <c r="A685" s="125" t="s">
        <v>1179</v>
      </c>
      <c r="B685" s="126" t="s">
        <v>1178</v>
      </c>
      <c r="C685" s="111"/>
      <c r="D685" s="139"/>
      <c r="E685" s="139"/>
      <c r="F685" s="139"/>
    </row>
    <row r="686" spans="1:6" ht="30" hidden="1">
      <c r="A686" s="13" t="s">
        <v>1181</v>
      </c>
      <c r="B686" s="82" t="s">
        <v>1196</v>
      </c>
      <c r="C686" s="13"/>
      <c r="D686" s="139"/>
      <c r="E686" s="139"/>
      <c r="F686" s="139"/>
    </row>
    <row r="687" spans="1:6" hidden="1">
      <c r="A687" s="13"/>
      <c r="B687" s="82" t="s">
        <v>1579</v>
      </c>
      <c r="C687" s="13" t="s">
        <v>1324</v>
      </c>
      <c r="D687" s="139"/>
      <c r="E687" s="139"/>
      <c r="F687" s="139"/>
    </row>
    <row r="688" spans="1:6" hidden="1">
      <c r="A688" s="13"/>
      <c r="B688" s="82" t="s">
        <v>1569</v>
      </c>
      <c r="C688" s="13" t="s">
        <v>1324</v>
      </c>
      <c r="D688" s="139"/>
      <c r="E688" s="139"/>
      <c r="F688" s="139"/>
    </row>
    <row r="689" spans="1:6" hidden="1">
      <c r="A689" s="13"/>
      <c r="B689" s="82" t="s">
        <v>1580</v>
      </c>
      <c r="C689" s="13" t="s">
        <v>1324</v>
      </c>
      <c r="D689" s="139"/>
      <c r="E689" s="139"/>
      <c r="F689" s="139"/>
    </row>
    <row r="690" spans="1:6" hidden="1">
      <c r="A690" s="13"/>
      <c r="B690" s="82" t="s">
        <v>1581</v>
      </c>
      <c r="C690" s="13" t="s">
        <v>1324</v>
      </c>
      <c r="D690" s="139"/>
      <c r="E690" s="139"/>
      <c r="F690" s="139"/>
    </row>
    <row r="691" spans="1:6" hidden="1">
      <c r="A691" s="13"/>
      <c r="B691" s="82" t="s">
        <v>1568</v>
      </c>
      <c r="C691" s="13" t="s">
        <v>1324</v>
      </c>
      <c r="D691" s="139"/>
      <c r="E691" s="139"/>
      <c r="F691" s="139"/>
    </row>
    <row r="692" spans="1:6" hidden="1">
      <c r="A692" s="13"/>
      <c r="B692" s="82" t="s">
        <v>1582</v>
      </c>
      <c r="C692" s="13" t="s">
        <v>1324</v>
      </c>
      <c r="D692" s="139"/>
      <c r="E692" s="139"/>
      <c r="F692" s="139"/>
    </row>
    <row r="693" spans="1:6" ht="45" hidden="1">
      <c r="A693" s="125" t="s">
        <v>1183</v>
      </c>
      <c r="B693" s="126" t="s">
        <v>1182</v>
      </c>
      <c r="C693" s="111"/>
      <c r="D693" s="139"/>
      <c r="E693" s="139"/>
      <c r="F693" s="139"/>
    </row>
    <row r="694" spans="1:6" ht="60" hidden="1">
      <c r="A694" s="13" t="s">
        <v>1185</v>
      </c>
      <c r="B694" s="82" t="s">
        <v>1184</v>
      </c>
      <c r="C694" s="13"/>
      <c r="D694" s="139"/>
      <c r="E694" s="139"/>
      <c r="F694" s="139"/>
    </row>
    <row r="695" spans="1:6" hidden="1">
      <c r="A695" s="111"/>
      <c r="B695" s="82" t="s">
        <v>1583</v>
      </c>
      <c r="C695" s="13" t="s">
        <v>9</v>
      </c>
      <c r="D695" s="139"/>
      <c r="E695" s="139"/>
      <c r="F695" s="139"/>
    </row>
    <row r="696" spans="1:6" hidden="1">
      <c r="A696" s="111"/>
      <c r="B696" s="82" t="s">
        <v>1584</v>
      </c>
      <c r="C696" s="13" t="s">
        <v>9</v>
      </c>
      <c r="D696" s="139"/>
      <c r="E696" s="139"/>
      <c r="F696" s="139"/>
    </row>
    <row r="697" spans="1:6" ht="30" hidden="1">
      <c r="A697" s="125" t="s">
        <v>1190</v>
      </c>
      <c r="B697" s="126" t="s">
        <v>1191</v>
      </c>
      <c r="C697" s="111"/>
      <c r="D697" s="139"/>
      <c r="E697" s="139"/>
      <c r="F697" s="139"/>
    </row>
    <row r="698" spans="1:6" ht="75" hidden="1">
      <c r="A698" s="13" t="s">
        <v>1193</v>
      </c>
      <c r="B698" s="82" t="s">
        <v>1585</v>
      </c>
      <c r="C698" s="13" t="s">
        <v>9</v>
      </c>
      <c r="D698" s="139"/>
      <c r="E698" s="139"/>
      <c r="F698" s="139"/>
    </row>
    <row r="699" spans="1:6">
      <c r="A699" s="187" t="s">
        <v>1197</v>
      </c>
      <c r="B699" s="187"/>
      <c r="C699" s="187"/>
      <c r="D699" s="187"/>
      <c r="E699" s="187"/>
      <c r="F699" s="187"/>
    </row>
    <row r="700" spans="1:6" hidden="1">
      <c r="A700" s="187" t="s">
        <v>1198</v>
      </c>
      <c r="B700" s="187"/>
      <c r="C700" s="187"/>
      <c r="D700" s="187"/>
      <c r="E700" s="187"/>
      <c r="F700" s="187"/>
    </row>
    <row r="701" spans="1:6" ht="30" hidden="1">
      <c r="A701" s="10" t="s">
        <v>1199</v>
      </c>
      <c r="B701" s="35" t="s">
        <v>1200</v>
      </c>
      <c r="C701" s="8"/>
      <c r="D701" s="9"/>
      <c r="E701" s="9"/>
      <c r="F701" s="9"/>
    </row>
    <row r="702" spans="1:6" ht="30" hidden="1">
      <c r="A702" s="91" t="s">
        <v>1203</v>
      </c>
      <c r="B702" s="92" t="s">
        <v>1202</v>
      </c>
      <c r="C702" s="91" t="s">
        <v>9</v>
      </c>
      <c r="D702" s="83" t="str">
        <f>IF(ISERR('Дополнительная информация'!#REF!),"-",'Дополнительная информация'!#REF!)</f>
        <v>-</v>
      </c>
      <c r="E702" s="83" t="str">
        <f>IF(ISERR('Дополнительная информация'!#REF!),"-",'Дополнительная информация'!#REF!)</f>
        <v>-</v>
      </c>
      <c r="F702" s="83">
        <f>IF(ISERR('Дополнительная информация'!E10),"-",'Дополнительная информация'!E10)</f>
        <v>0</v>
      </c>
    </row>
    <row r="703" spans="1:6" ht="30" hidden="1">
      <c r="A703" s="125" t="s">
        <v>1368</v>
      </c>
      <c r="B703" s="126" t="s">
        <v>1208</v>
      </c>
      <c r="C703" s="13"/>
      <c r="D703" s="139"/>
      <c r="E703" s="139"/>
      <c r="F703" s="139"/>
    </row>
    <row r="704" spans="1:6" ht="90" hidden="1">
      <c r="A704" s="13" t="s">
        <v>1369</v>
      </c>
      <c r="B704" s="82" t="s">
        <v>1210</v>
      </c>
      <c r="C704" s="13"/>
      <c r="D704" s="139"/>
      <c r="E704" s="139"/>
      <c r="F704" s="139"/>
    </row>
    <row r="705" spans="1:6" ht="30" hidden="1">
      <c r="A705" s="13"/>
      <c r="B705" s="82" t="s">
        <v>1586</v>
      </c>
      <c r="C705" s="13" t="s">
        <v>9</v>
      </c>
      <c r="D705" s="139"/>
      <c r="E705" s="139"/>
      <c r="F705" s="139"/>
    </row>
    <row r="706" spans="1:6" hidden="1">
      <c r="A706" s="13"/>
      <c r="B706" s="82" t="s">
        <v>1587</v>
      </c>
      <c r="C706" s="13" t="s">
        <v>9</v>
      </c>
      <c r="D706" s="139"/>
      <c r="E706" s="139"/>
      <c r="F706" s="139"/>
    </row>
    <row r="707" spans="1:6" hidden="1">
      <c r="A707" s="13"/>
      <c r="B707" s="82" t="s">
        <v>1588</v>
      </c>
      <c r="C707" s="13" t="s">
        <v>9</v>
      </c>
      <c r="D707" s="139"/>
      <c r="E707" s="139"/>
      <c r="F707" s="139"/>
    </row>
    <row r="708" spans="1:6" hidden="1">
      <c r="A708" s="187" t="s">
        <v>1218</v>
      </c>
      <c r="B708" s="187"/>
      <c r="C708" s="187"/>
      <c r="D708" s="187"/>
      <c r="E708" s="187"/>
      <c r="F708" s="187"/>
    </row>
    <row r="709" spans="1:6" ht="60" hidden="1">
      <c r="A709" s="6" t="s">
        <v>1219</v>
      </c>
      <c r="B709" s="36" t="s">
        <v>1226</v>
      </c>
      <c r="C709" s="6"/>
      <c r="D709" s="9"/>
      <c r="E709" s="9"/>
      <c r="F709" s="9"/>
    </row>
    <row r="710" spans="1:6" hidden="1">
      <c r="A710" s="33"/>
      <c r="B710" s="36" t="s">
        <v>1589</v>
      </c>
      <c r="C710" s="6"/>
      <c r="D710" s="83"/>
      <c r="E710" s="83"/>
      <c r="F710" s="83"/>
    </row>
    <row r="711" spans="1:6" hidden="1">
      <c r="A711" s="33"/>
      <c r="B711" s="36" t="s">
        <v>1515</v>
      </c>
      <c r="C711" s="6" t="s">
        <v>9</v>
      </c>
      <c r="D711" s="83" t="str">
        <f>IF(ISERR('Дополнительная информация'!#REF!),"-",'Дополнительная информация'!#REF!)</f>
        <v>-</v>
      </c>
      <c r="E711" s="83" t="str">
        <f>IF(ISERR('Дополнительная информация'!#REF!),"-",'Дополнительная информация'!#REF!)</f>
        <v>-</v>
      </c>
      <c r="F711" s="83">
        <f>IF(ISERR('Дополнительная информация'!E29),"-",'Дополнительная информация'!E29)</f>
        <v>0</v>
      </c>
    </row>
    <row r="712" spans="1:6" hidden="1">
      <c r="A712" s="33"/>
      <c r="B712" s="36" t="s">
        <v>1516</v>
      </c>
      <c r="C712" s="6" t="s">
        <v>9</v>
      </c>
      <c r="D712" s="83" t="str">
        <f>IF(ISERR('Дополнительная информация'!#REF!),"-",'Дополнительная информация'!#REF!)</f>
        <v>-</v>
      </c>
      <c r="E712" s="83" t="str">
        <f>IF(ISERR('Дополнительная информация'!#REF!),"-",'Дополнительная информация'!#REF!)</f>
        <v>-</v>
      </c>
      <c r="F712" s="83">
        <f>IF(ISERR('Дополнительная информация'!E30),"-",'Дополнительная информация'!E30)</f>
        <v>0</v>
      </c>
    </row>
    <row r="713" spans="1:6" hidden="1">
      <c r="A713" s="33"/>
      <c r="B713" s="36" t="s">
        <v>1590</v>
      </c>
      <c r="C713" s="6"/>
      <c r="D713" s="83"/>
      <c r="E713" s="83"/>
      <c r="F713" s="83"/>
    </row>
    <row r="714" spans="1:6" hidden="1">
      <c r="A714" s="33"/>
      <c r="B714" s="36" t="s">
        <v>1515</v>
      </c>
      <c r="C714" s="6" t="s">
        <v>9</v>
      </c>
      <c r="D714" s="83" t="str">
        <f>IF(ISERR('Дополнительная информация'!#REF!),"-",'Дополнительная информация'!#REF!)</f>
        <v>-</v>
      </c>
      <c r="E714" s="83" t="str">
        <f>IF(ISERR('Дополнительная информация'!#REF!),"-",'Дополнительная информация'!#REF!)</f>
        <v>-</v>
      </c>
      <c r="F714" s="83">
        <f>IF(ISERR('Дополнительная информация'!E32),"-",'Дополнительная информация'!E32)</f>
        <v>0</v>
      </c>
    </row>
    <row r="715" spans="1:6" hidden="1">
      <c r="A715" s="33"/>
      <c r="B715" s="36" t="s">
        <v>1516</v>
      </c>
      <c r="C715" s="6" t="s">
        <v>9</v>
      </c>
      <c r="D715" s="83" t="str">
        <f>IF(ISERR('Дополнительная информация'!#REF!),"-",'Дополнительная информация'!#REF!)</f>
        <v>-</v>
      </c>
      <c r="E715" s="83" t="str">
        <f>IF(ISERR('Дополнительная информация'!#REF!),"-",'Дополнительная информация'!#REF!)</f>
        <v>-</v>
      </c>
      <c r="F715" s="83">
        <f>IF(ISERR('Дополнительная информация'!E33),"-",'Дополнительная информация'!E33)</f>
        <v>0</v>
      </c>
    </row>
    <row r="716" spans="1:6" ht="60" hidden="1">
      <c r="A716" s="6" t="s">
        <v>1225</v>
      </c>
      <c r="B716" s="36" t="s">
        <v>1227</v>
      </c>
      <c r="C716" s="6"/>
      <c r="D716" s="9"/>
      <c r="E716" s="9"/>
      <c r="F716" s="9"/>
    </row>
    <row r="717" spans="1:6" hidden="1">
      <c r="A717" s="33"/>
      <c r="B717" s="36" t="s">
        <v>1589</v>
      </c>
      <c r="C717" s="6"/>
      <c r="D717" s="9"/>
      <c r="E717" s="9"/>
      <c r="F717" s="9"/>
    </row>
    <row r="718" spans="1:6" hidden="1">
      <c r="A718" s="33"/>
      <c r="B718" s="36" t="s">
        <v>1515</v>
      </c>
      <c r="C718" s="6" t="s">
        <v>9</v>
      </c>
      <c r="D718" s="83" t="str">
        <f>IF(ISERR('Дополнительная информация'!#REF!),"-",'Дополнительная информация'!#REF!)</f>
        <v>-</v>
      </c>
      <c r="E718" s="83" t="str">
        <f>IF(ISERR('Дополнительная информация'!#REF!),"-",'Дополнительная информация'!#REF!)</f>
        <v>-</v>
      </c>
      <c r="F718" s="83">
        <f>IF(ISERR('Дополнительная информация'!E39),"-",'Дополнительная информация'!E39)</f>
        <v>0</v>
      </c>
    </row>
    <row r="719" spans="1:6" hidden="1">
      <c r="A719" s="33"/>
      <c r="B719" s="36" t="s">
        <v>1516</v>
      </c>
      <c r="C719" s="6" t="s">
        <v>9</v>
      </c>
      <c r="D719" s="83" t="str">
        <f>IF(ISERR('Дополнительная информация'!#REF!),"-",'Дополнительная информация'!#REF!)</f>
        <v>-</v>
      </c>
      <c r="E719" s="83" t="str">
        <f>IF(ISERR('Дополнительная информация'!#REF!),"-",'Дополнительная информация'!#REF!)</f>
        <v>-</v>
      </c>
      <c r="F719" s="83">
        <f>IF(ISERR('Дополнительная информация'!E40),"-",'Дополнительная информация'!E40)</f>
        <v>0</v>
      </c>
    </row>
    <row r="720" spans="1:6" hidden="1">
      <c r="A720" s="33"/>
      <c r="B720" s="36" t="s">
        <v>1590</v>
      </c>
      <c r="C720" s="6"/>
      <c r="D720" s="9"/>
      <c r="E720" s="9"/>
      <c r="F720" s="9"/>
    </row>
    <row r="721" spans="1:6" hidden="1">
      <c r="A721" s="33"/>
      <c r="B721" s="36" t="s">
        <v>1515</v>
      </c>
      <c r="C721" s="6" t="s">
        <v>9</v>
      </c>
      <c r="D721" s="83" t="str">
        <f>IF(ISERR('Дополнительная информация'!#REF!),"-",'Дополнительная информация'!#REF!)</f>
        <v>-</v>
      </c>
      <c r="E721" s="83" t="str">
        <f>IF(ISERR('Дополнительная информация'!#REF!),"-",'Дополнительная информация'!#REF!)</f>
        <v>-</v>
      </c>
      <c r="F721" s="83">
        <f>IF(ISERR('Дополнительная информация'!E42),"-",'Дополнительная информация'!E42)</f>
        <v>0</v>
      </c>
    </row>
    <row r="722" spans="1:6" hidden="1">
      <c r="A722" s="33"/>
      <c r="B722" s="36" t="s">
        <v>1516</v>
      </c>
      <c r="C722" s="6" t="s">
        <v>9</v>
      </c>
      <c r="D722" s="83" t="str">
        <f>IF(ISERR('Дополнительная информация'!#REF!),"-",'Дополнительная информация'!#REF!)</f>
        <v>-</v>
      </c>
      <c r="E722" s="83" t="str">
        <f>IF(ISERR('Дополнительная информация'!#REF!),"-",'Дополнительная информация'!#REF!)</f>
        <v>-</v>
      </c>
      <c r="F722" s="83">
        <f>IF(ISERR('Дополнительная информация'!E43),"-",'Дополнительная информация'!E43)</f>
        <v>0</v>
      </c>
    </row>
    <row r="723" spans="1:6">
      <c r="A723" s="187" t="s">
        <v>1232</v>
      </c>
      <c r="B723" s="187"/>
      <c r="C723" s="187"/>
      <c r="D723" s="187"/>
      <c r="E723" s="187"/>
      <c r="F723" s="187"/>
    </row>
    <row r="724" spans="1:6" hidden="1">
      <c r="A724" s="125" t="s">
        <v>1274</v>
      </c>
      <c r="B724" s="126" t="s">
        <v>1275</v>
      </c>
      <c r="C724" s="111"/>
      <c r="D724" s="139"/>
      <c r="E724" s="139"/>
      <c r="F724" s="139"/>
    </row>
    <row r="725" spans="1:6" ht="30" hidden="1">
      <c r="A725" s="164" t="s">
        <v>1233</v>
      </c>
      <c r="B725" s="82" t="s">
        <v>1600</v>
      </c>
      <c r="C725" s="13" t="s">
        <v>9</v>
      </c>
      <c r="D725" s="139"/>
      <c r="E725" s="139"/>
      <c r="F725" s="139"/>
    </row>
    <row r="726" spans="1:6" ht="30" hidden="1">
      <c r="A726" s="13" t="s">
        <v>1244</v>
      </c>
      <c r="B726" s="82" t="s">
        <v>1601</v>
      </c>
      <c r="C726" s="13" t="s">
        <v>9</v>
      </c>
      <c r="D726" s="139"/>
      <c r="E726" s="139"/>
      <c r="F726" s="139"/>
    </row>
    <row r="727" spans="1:6" ht="45" hidden="1">
      <c r="A727" s="125" t="s">
        <v>1276</v>
      </c>
      <c r="B727" s="126" t="s">
        <v>1246</v>
      </c>
      <c r="C727" s="111"/>
      <c r="D727" s="139"/>
      <c r="E727" s="139"/>
      <c r="F727" s="139"/>
    </row>
    <row r="728" spans="1:6" ht="105" hidden="1">
      <c r="A728" s="13" t="s">
        <v>1257</v>
      </c>
      <c r="B728" s="82" t="s">
        <v>1660</v>
      </c>
      <c r="C728" s="13"/>
      <c r="D728" s="139"/>
      <c r="E728" s="139"/>
      <c r="F728" s="139"/>
    </row>
    <row r="729" spans="1:6" hidden="1">
      <c r="A729" s="13"/>
      <c r="B729" s="18" t="s">
        <v>1602</v>
      </c>
      <c r="C729" s="13" t="s">
        <v>9</v>
      </c>
      <c r="D729" s="139"/>
      <c r="E729" s="139"/>
      <c r="F729" s="139"/>
    </row>
    <row r="730" spans="1:6" hidden="1">
      <c r="A730" s="13"/>
      <c r="B730" s="18" t="s">
        <v>1251</v>
      </c>
      <c r="C730" s="13"/>
      <c r="D730" s="139"/>
      <c r="E730" s="139"/>
      <c r="F730" s="139"/>
    </row>
    <row r="731" spans="1:6" hidden="1">
      <c r="A731" s="13"/>
      <c r="B731" s="22" t="s">
        <v>1603</v>
      </c>
      <c r="C731" s="13" t="s">
        <v>9</v>
      </c>
      <c r="D731" s="139"/>
      <c r="E731" s="139"/>
      <c r="F731" s="139"/>
    </row>
    <row r="732" spans="1:6" hidden="1">
      <c r="A732" s="13"/>
      <c r="B732" s="22" t="s">
        <v>1604</v>
      </c>
      <c r="C732" s="13" t="s">
        <v>9</v>
      </c>
      <c r="D732" s="139"/>
      <c r="E732" s="139"/>
      <c r="F732" s="139"/>
    </row>
    <row r="733" spans="1:6" hidden="1">
      <c r="A733" s="13"/>
      <c r="B733" s="22" t="s">
        <v>1605</v>
      </c>
      <c r="C733" s="13" t="s">
        <v>9</v>
      </c>
      <c r="D733" s="139"/>
      <c r="E733" s="139"/>
      <c r="F733" s="139"/>
    </row>
    <row r="734" spans="1:6" hidden="1">
      <c r="A734" s="13"/>
      <c r="B734" s="22" t="s">
        <v>1606</v>
      </c>
      <c r="C734" s="13" t="s">
        <v>9</v>
      </c>
      <c r="D734" s="139"/>
      <c r="E734" s="139"/>
      <c r="F734" s="139"/>
    </row>
    <row r="735" spans="1:6" hidden="1">
      <c r="A735" s="13"/>
      <c r="B735" s="18" t="s">
        <v>1254</v>
      </c>
      <c r="C735" s="13"/>
      <c r="D735" s="139"/>
      <c r="E735" s="139"/>
      <c r="F735" s="139"/>
    </row>
    <row r="736" spans="1:6" hidden="1">
      <c r="A736" s="13"/>
      <c r="B736" s="22" t="s">
        <v>1607</v>
      </c>
      <c r="C736" s="13" t="s">
        <v>9</v>
      </c>
      <c r="D736" s="139"/>
      <c r="E736" s="139"/>
      <c r="F736" s="139"/>
    </row>
    <row r="737" spans="1:6" hidden="1">
      <c r="A737" s="13"/>
      <c r="B737" s="22" t="s">
        <v>1608</v>
      </c>
      <c r="C737" s="13" t="s">
        <v>9</v>
      </c>
      <c r="D737" s="139"/>
      <c r="E737" s="139"/>
      <c r="F737" s="139"/>
    </row>
    <row r="738" spans="1:6" hidden="1">
      <c r="A738" s="13"/>
      <c r="B738" s="22" t="s">
        <v>1609</v>
      </c>
      <c r="C738" s="13" t="s">
        <v>9</v>
      </c>
      <c r="D738" s="139"/>
      <c r="E738" s="139"/>
      <c r="F738" s="139"/>
    </row>
    <row r="739" spans="1:6" ht="30">
      <c r="A739" s="10" t="s">
        <v>1277</v>
      </c>
      <c r="B739" s="35" t="s">
        <v>1278</v>
      </c>
      <c r="C739" s="8"/>
      <c r="D739" s="9"/>
      <c r="E739" s="9"/>
      <c r="F739" s="9"/>
    </row>
    <row r="740" spans="1:6" ht="45" hidden="1">
      <c r="A740" s="13" t="s">
        <v>1262</v>
      </c>
      <c r="B740" s="82" t="s">
        <v>1610</v>
      </c>
      <c r="C740" s="13" t="s">
        <v>9</v>
      </c>
      <c r="D740" s="139"/>
      <c r="E740" s="139"/>
      <c r="F740" s="139"/>
    </row>
    <row r="741" spans="1:6" ht="45">
      <c r="A741" s="94" t="s">
        <v>1263</v>
      </c>
      <c r="B741" s="140" t="s">
        <v>1264</v>
      </c>
      <c r="C741" s="94"/>
      <c r="D741" s="165"/>
      <c r="E741" s="165"/>
      <c r="F741" s="165"/>
    </row>
    <row r="742" spans="1:6">
      <c r="A742" s="94"/>
      <c r="B742" s="140" t="s">
        <v>1515</v>
      </c>
      <c r="C742" s="94" t="s">
        <v>9</v>
      </c>
      <c r="D742" s="133" t="str">
        <f>IF(ISERR('Дополнительная информация'!#REF!),"-",'Дополнительная информация'!#REF!)</f>
        <v>-</v>
      </c>
      <c r="E742" s="133" t="str">
        <f>IF(ISERR('Дополнительная информация'!#REF!),"-",'Дополнительная информация'!#REF!)</f>
        <v>-</v>
      </c>
      <c r="F742" s="133">
        <f>IF(ISERR('Дополнительная информация'!E85),"-",'Дополнительная информация'!E85)</f>
        <v>100</v>
      </c>
    </row>
    <row r="743" spans="1:6">
      <c r="A743" s="94"/>
      <c r="B743" s="140" t="s">
        <v>1516</v>
      </c>
      <c r="C743" s="94" t="s">
        <v>9</v>
      </c>
      <c r="D743" s="133" t="str">
        <f>IF(ISERR('Дополнительная информация'!#REF!),"-",'Дополнительная информация'!#REF!)</f>
        <v>-</v>
      </c>
      <c r="E743" s="133" t="str">
        <f>IF(ISERR('Дополнительная информация'!#REF!),"-",'Дополнительная информация'!#REF!)</f>
        <v>-</v>
      </c>
      <c r="F743" s="133">
        <f>IF(ISERR('Дополнительная информация'!E86),"-",'Дополнительная информация'!E86)</f>
        <v>100</v>
      </c>
    </row>
    <row r="744" spans="1:6" hidden="1">
      <c r="A744" s="125" t="s">
        <v>1279</v>
      </c>
      <c r="B744" s="126" t="s">
        <v>1280</v>
      </c>
      <c r="C744" s="111"/>
      <c r="D744" s="139"/>
      <c r="E744" s="139"/>
      <c r="F744" s="139"/>
    </row>
    <row r="745" spans="1:6" ht="45" hidden="1">
      <c r="A745" s="164" t="s">
        <v>1268</v>
      </c>
      <c r="B745" s="82" t="s">
        <v>1611</v>
      </c>
      <c r="C745" s="13" t="s">
        <v>9</v>
      </c>
      <c r="D745" s="139"/>
      <c r="E745" s="139"/>
      <c r="F745" s="139"/>
    </row>
    <row r="746" spans="1:6">
      <c r="A746" s="191" t="s">
        <v>1273</v>
      </c>
      <c r="B746" s="191"/>
      <c r="C746" s="191"/>
      <c r="D746" s="191"/>
      <c r="E746" s="191"/>
      <c r="F746" s="191"/>
    </row>
    <row r="747" spans="1:6">
      <c r="A747" s="10" t="s">
        <v>1281</v>
      </c>
      <c r="B747" s="35" t="s">
        <v>1282</v>
      </c>
      <c r="C747" s="8"/>
      <c r="D747" s="9"/>
      <c r="E747" s="9"/>
      <c r="F747" s="9"/>
    </row>
    <row r="748" spans="1:6" ht="30">
      <c r="A748" s="91" t="s">
        <v>1284</v>
      </c>
      <c r="B748" s="92" t="s">
        <v>1283</v>
      </c>
      <c r="C748" s="91" t="s">
        <v>9</v>
      </c>
      <c r="D748" s="83" t="str">
        <f>IF(ISERR('Дополнительная информация'!#REF!),"-",'Дополнительная информация'!#REF!)</f>
        <v>-</v>
      </c>
      <c r="E748" s="83" t="str">
        <f>IF(ISERR('Дополнительная информация'!#REF!),"-",'Дополнительная информация'!#REF!)</f>
        <v>-</v>
      </c>
      <c r="F748" s="83">
        <f>IF(ISERR('Дополнительная информация'!E99),"-",'Дополнительная информация'!E99)</f>
        <v>81.385615155854168</v>
      </c>
    </row>
    <row r="749" spans="1:6" ht="60" hidden="1">
      <c r="A749" s="91" t="s">
        <v>1296</v>
      </c>
      <c r="B749" s="92" t="s">
        <v>1297</v>
      </c>
      <c r="C749" s="94"/>
      <c r="D749" s="93"/>
      <c r="E749" s="93"/>
      <c r="F749" s="93"/>
    </row>
    <row r="750" spans="1:6" ht="30" hidden="1">
      <c r="A750" s="91"/>
      <c r="B750" s="92" t="s">
        <v>1371</v>
      </c>
      <c r="C750" s="94" t="s">
        <v>9</v>
      </c>
      <c r="D750" s="83" t="str">
        <f>IF(ISERR('Дополнительная информация'!#REF!),"-",'Дополнительная информация'!#REF!)</f>
        <v>-</v>
      </c>
      <c r="E750" s="83" t="str">
        <f>IF(ISERR('Дополнительная информация'!#REF!),"-",'Дополнительная информация'!#REF!)</f>
        <v>-</v>
      </c>
      <c r="F750" s="83">
        <f>IF(ISERR('Дополнительная информация'!E108),"-",'Дополнительная информация'!E108)</f>
        <v>0</v>
      </c>
    </row>
    <row r="751" spans="1:6" ht="30" hidden="1">
      <c r="A751" s="91"/>
      <c r="B751" s="92" t="s">
        <v>1372</v>
      </c>
      <c r="C751" s="94" t="s">
        <v>9</v>
      </c>
      <c r="D751" s="83" t="str">
        <f>IF(ISERR('Дополнительная информация'!#REF!),"-",'Дополнительная информация'!#REF!)</f>
        <v>-</v>
      </c>
      <c r="E751" s="83" t="str">
        <f>IF(ISERR('Дополнительная информация'!#REF!),"-",'Дополнительная информация'!#REF!)</f>
        <v>-</v>
      </c>
      <c r="F751" s="83">
        <f>IF(ISERR('Дополнительная информация'!E109),"-",'Дополнительная информация'!E109)</f>
        <v>0</v>
      </c>
    </row>
    <row r="752" spans="1:6" ht="30" hidden="1">
      <c r="A752" s="91"/>
      <c r="B752" s="92" t="s">
        <v>1373</v>
      </c>
      <c r="C752" s="94" t="s">
        <v>9</v>
      </c>
      <c r="D752" s="83" t="str">
        <f>IF(ISERR('Дополнительная информация'!#REF!),"-",'Дополнительная информация'!#REF!)</f>
        <v>-</v>
      </c>
      <c r="E752" s="83" t="str">
        <f>IF(ISERR('Дополнительная информация'!#REF!),"-",'Дополнительная информация'!#REF!)</f>
        <v>-</v>
      </c>
      <c r="F752" s="83">
        <f>IF(ISERR('Дополнительная информация'!E110),"-",'Дополнительная информация'!E110)</f>
        <v>0</v>
      </c>
    </row>
    <row r="753" spans="1:6" hidden="1">
      <c r="A753" s="91"/>
      <c r="B753" s="92" t="s">
        <v>1374</v>
      </c>
      <c r="C753" s="94" t="s">
        <v>9</v>
      </c>
      <c r="D753" s="83" t="str">
        <f>IF(ISERR('Дополнительная информация'!#REF!),"-",'Дополнительная информация'!#REF!)</f>
        <v>-</v>
      </c>
      <c r="E753" s="83" t="str">
        <f>IF(ISERR('Дополнительная информация'!#REF!),"-",'Дополнительная информация'!#REF!)</f>
        <v>-</v>
      </c>
      <c r="F753" s="83">
        <f>IF(ISERR('Дополнительная информация'!E111),"-",'Дополнительная информация'!E111)</f>
        <v>0</v>
      </c>
    </row>
    <row r="754" spans="1:6" ht="30" hidden="1">
      <c r="A754" s="91"/>
      <c r="B754" s="92" t="s">
        <v>1375</v>
      </c>
      <c r="C754" s="94" t="s">
        <v>9</v>
      </c>
      <c r="D754" s="83" t="str">
        <f>IF(ISERR('Дополнительная информация'!#REF!),"-",'Дополнительная информация'!#REF!)</f>
        <v>-</v>
      </c>
      <c r="E754" s="83" t="str">
        <f>IF(ISERR('Дополнительная информация'!#REF!),"-",'Дополнительная информация'!#REF!)</f>
        <v>-</v>
      </c>
      <c r="F754" s="83">
        <f>IF(ISERR('Дополнительная информация'!E112),"-",'Дополнительная информация'!E112)</f>
        <v>0</v>
      </c>
    </row>
    <row r="755" spans="1:6" ht="30" hidden="1">
      <c r="A755" s="39"/>
      <c r="B755" s="92" t="s">
        <v>1376</v>
      </c>
      <c r="C755" s="94" t="s">
        <v>9</v>
      </c>
      <c r="D755" s="83" t="str">
        <f>IF(ISERR('Дополнительная информация'!#REF!),"-",'Дополнительная информация'!#REF!)</f>
        <v>-</v>
      </c>
      <c r="E755" s="83" t="str">
        <f>IF(ISERR('Дополнительная информация'!#REF!),"-",'Дополнительная информация'!#REF!)</f>
        <v>-</v>
      </c>
      <c r="F755" s="83">
        <f>IF(ISERR('Дополнительная информация'!E113),"-",'Дополнительная информация'!E113)</f>
        <v>0</v>
      </c>
    </row>
    <row r="756" spans="1:6" ht="30" hidden="1">
      <c r="A756" s="125" t="s">
        <v>1304</v>
      </c>
      <c r="B756" s="126" t="s">
        <v>1305</v>
      </c>
      <c r="C756" s="111"/>
      <c r="D756" s="139"/>
      <c r="E756" s="139"/>
      <c r="F756" s="139"/>
    </row>
    <row r="757" spans="1:6" ht="45" hidden="1">
      <c r="A757" s="13" t="s">
        <v>1307</v>
      </c>
      <c r="B757" s="82" t="s">
        <v>1612</v>
      </c>
      <c r="C757" s="13" t="s">
        <v>9</v>
      </c>
      <c r="D757" s="139"/>
      <c r="E757" s="139"/>
      <c r="F757" s="139"/>
    </row>
    <row r="758" spans="1:6" hidden="1">
      <c r="A758" s="125" t="s">
        <v>1310</v>
      </c>
      <c r="B758" s="126" t="s">
        <v>1311</v>
      </c>
      <c r="C758" s="111"/>
      <c r="D758" s="139"/>
      <c r="E758" s="139"/>
      <c r="F758" s="139"/>
    </row>
    <row r="759" spans="1:6" ht="45" hidden="1">
      <c r="A759" s="13" t="s">
        <v>1313</v>
      </c>
      <c r="B759" s="82" t="s">
        <v>1613</v>
      </c>
      <c r="C759" s="13" t="s">
        <v>9</v>
      </c>
      <c r="D759" s="139"/>
      <c r="E759" s="139"/>
      <c r="F759" s="139"/>
    </row>
    <row r="760" spans="1:6" ht="45" hidden="1">
      <c r="A760" s="125" t="s">
        <v>1317</v>
      </c>
      <c r="B760" s="126" t="s">
        <v>1318</v>
      </c>
      <c r="C760" s="111"/>
      <c r="D760" s="139"/>
      <c r="E760" s="139"/>
      <c r="F760" s="139"/>
    </row>
    <row r="761" spans="1:6" ht="75" hidden="1">
      <c r="A761" s="13" t="s">
        <v>1319</v>
      </c>
      <c r="B761" s="82" t="s">
        <v>1614</v>
      </c>
      <c r="C761" s="13" t="s">
        <v>9</v>
      </c>
      <c r="D761" s="139"/>
      <c r="E761" s="139"/>
      <c r="F761" s="139"/>
    </row>
    <row r="762" spans="1:6">
      <c r="A762" s="190" t="s">
        <v>1615</v>
      </c>
      <c r="B762" s="190"/>
      <c r="C762" s="190"/>
      <c r="D762" s="190"/>
      <c r="E762" s="190"/>
      <c r="F762" s="190"/>
    </row>
    <row r="763" spans="1:6">
      <c r="A763" s="190" t="s">
        <v>1616</v>
      </c>
      <c r="B763" s="190"/>
      <c r="C763" s="190"/>
      <c r="D763" s="190"/>
      <c r="E763" s="190"/>
      <c r="F763" s="190"/>
    </row>
    <row r="764" spans="1:6" ht="47.25" customHeight="1">
      <c r="A764" s="190" t="s">
        <v>1617</v>
      </c>
      <c r="B764" s="190"/>
      <c r="C764" s="190"/>
      <c r="D764" s="190"/>
      <c r="E764" s="190"/>
      <c r="F764" s="190"/>
    </row>
    <row r="765" spans="1:6">
      <c r="A765" s="190" t="s">
        <v>1618</v>
      </c>
      <c r="B765" s="190"/>
      <c r="C765" s="190"/>
      <c r="D765" s="190"/>
      <c r="E765" s="190"/>
      <c r="F765" s="190"/>
    </row>
    <row r="766" spans="1:6">
      <c r="A766" s="190" t="s">
        <v>1619</v>
      </c>
      <c r="B766" s="190"/>
      <c r="C766" s="190"/>
      <c r="D766" s="190"/>
      <c r="E766" s="190"/>
      <c r="F766" s="190"/>
    </row>
  </sheetData>
  <sheetProtection password="C7BB" sheet="1" objects="1" scenarios="1"/>
  <mergeCells count="23">
    <mergeCell ref="A699:F699"/>
    <mergeCell ref="A700:F700"/>
    <mergeCell ref="A764:F764"/>
    <mergeCell ref="A765:F765"/>
    <mergeCell ref="A766:F766"/>
    <mergeCell ref="A708:F708"/>
    <mergeCell ref="A723:F723"/>
    <mergeCell ref="A746:F746"/>
    <mergeCell ref="A762:F762"/>
    <mergeCell ref="A763:F763"/>
    <mergeCell ref="A634:F634"/>
    <mergeCell ref="A665:F665"/>
    <mergeCell ref="A666:F666"/>
    <mergeCell ref="A3:F3"/>
    <mergeCell ref="A4:F4"/>
    <mergeCell ref="A123:F123"/>
    <mergeCell ref="A294:F294"/>
    <mergeCell ref="A295:F295"/>
    <mergeCell ref="A7:F7"/>
    <mergeCell ref="A8:F8"/>
    <mergeCell ref="A462:F462"/>
    <mergeCell ref="A584:F584"/>
    <mergeCell ref="A585:F585"/>
  </mergeCell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sheetPr>
    <tabColor rgb="FF00B0F0"/>
  </sheetPr>
  <dimension ref="A3:F272"/>
  <sheetViews>
    <sheetView view="pageBreakPreview" zoomScaleSheetLayoutView="100" workbookViewId="0">
      <selection activeCell="C9" sqref="C9"/>
    </sheetView>
  </sheetViews>
  <sheetFormatPr defaultRowHeight="15"/>
  <cols>
    <col min="2" max="2" width="75.140625" customWidth="1"/>
    <col min="3" max="3" width="22.42578125" customWidth="1"/>
    <col min="4" max="4" width="13.42578125" customWidth="1"/>
    <col min="5" max="5" width="12" customWidth="1"/>
    <col min="6" max="6" width="41.85546875" customWidth="1"/>
  </cols>
  <sheetData>
    <row r="3" spans="1:6" ht="18.75">
      <c r="A3" s="188" t="s">
        <v>0</v>
      </c>
      <c r="B3" s="188"/>
      <c r="C3" s="188"/>
      <c r="D3" s="188"/>
      <c r="E3" s="188"/>
      <c r="F3" s="14"/>
    </row>
    <row r="4" spans="1:6" ht="18.75">
      <c r="A4" s="188" t="s">
        <v>1</v>
      </c>
      <c r="B4" s="188"/>
      <c r="C4" s="188"/>
      <c r="D4" s="188"/>
      <c r="E4" s="188"/>
      <c r="F4" s="12"/>
    </row>
    <row r="5" spans="1:6">
      <c r="A5" s="1"/>
      <c r="B5" s="1"/>
      <c r="C5" s="1"/>
      <c r="D5" s="1"/>
      <c r="E5" s="1"/>
      <c r="F5" s="1"/>
    </row>
    <row r="6" spans="1:6" ht="45">
      <c r="A6" s="4" t="s">
        <v>6</v>
      </c>
      <c r="B6" s="4" t="s">
        <v>432</v>
      </c>
      <c r="C6" s="5" t="s">
        <v>10</v>
      </c>
      <c r="D6" s="5" t="s">
        <v>11</v>
      </c>
      <c r="E6" s="5" t="s">
        <v>1680</v>
      </c>
      <c r="F6" s="2" t="s">
        <v>16</v>
      </c>
    </row>
    <row r="7" spans="1:6">
      <c r="A7" s="187" t="s">
        <v>3</v>
      </c>
      <c r="B7" s="187"/>
      <c r="C7" s="187"/>
      <c r="D7" s="187"/>
      <c r="E7" s="187"/>
    </row>
    <row r="8" spans="1:6">
      <c r="A8" s="187" t="s">
        <v>4</v>
      </c>
      <c r="B8" s="187"/>
      <c r="C8" s="187"/>
      <c r="D8" s="187"/>
      <c r="E8" s="187"/>
    </row>
    <row r="9" spans="1:6" ht="30">
      <c r="A9" s="50" t="s">
        <v>7</v>
      </c>
      <c r="B9" s="51" t="s">
        <v>5</v>
      </c>
      <c r="C9" s="46"/>
      <c r="D9" s="47"/>
      <c r="E9" s="47"/>
    </row>
    <row r="10" spans="1:6" ht="90">
      <c r="A10" s="45" t="s">
        <v>2</v>
      </c>
      <c r="B10" s="46" t="s">
        <v>8</v>
      </c>
      <c r="C10" s="46"/>
      <c r="D10" s="45" t="s">
        <v>9</v>
      </c>
      <c r="E10" s="48">
        <f>E13/(E13+E16)*100</f>
        <v>97.751542083968957</v>
      </c>
      <c r="F10" s="3" t="s">
        <v>17</v>
      </c>
    </row>
    <row r="11" spans="1:6">
      <c r="A11" s="45"/>
      <c r="B11" s="46" t="s">
        <v>1391</v>
      </c>
      <c r="C11" s="46"/>
      <c r="D11" s="45" t="s">
        <v>9</v>
      </c>
      <c r="E11" s="48">
        <f t="shared" ref="E11:E12" si="0">E14/(E14+E17)*100</f>
        <v>97.751542083968957</v>
      </c>
      <c r="F11" s="3"/>
    </row>
    <row r="12" spans="1:6">
      <c r="A12" s="45"/>
      <c r="B12" s="77" t="s">
        <v>1393</v>
      </c>
      <c r="C12" s="46"/>
      <c r="D12" s="45" t="s">
        <v>9</v>
      </c>
      <c r="E12" s="48" t="e">
        <f t="shared" si="0"/>
        <v>#DIV/0!</v>
      </c>
      <c r="F12" s="3"/>
    </row>
    <row r="13" spans="1:6" ht="30">
      <c r="A13" s="192"/>
      <c r="B13" s="170" t="s">
        <v>12</v>
      </c>
      <c r="C13" s="195" t="s">
        <v>13</v>
      </c>
      <c r="D13" s="195" t="s">
        <v>1132</v>
      </c>
      <c r="E13" s="37">
        <f>E14+E15</f>
        <v>14738</v>
      </c>
      <c r="F13" s="38"/>
    </row>
    <row r="14" spans="1:6">
      <c r="A14" s="193"/>
      <c r="B14" s="171" t="s">
        <v>1391</v>
      </c>
      <c r="C14" s="196"/>
      <c r="D14" s="196"/>
      <c r="E14" s="37">
        <v>14738</v>
      </c>
      <c r="F14" s="38"/>
    </row>
    <row r="15" spans="1:6">
      <c r="A15" s="194"/>
      <c r="B15" s="172" t="s">
        <v>1393</v>
      </c>
      <c r="C15" s="197"/>
      <c r="D15" s="197"/>
      <c r="E15" s="37">
        <v>0</v>
      </c>
      <c r="F15" s="38"/>
    </row>
    <row r="16" spans="1:6" ht="30">
      <c r="A16" s="192"/>
      <c r="B16" s="170" t="s">
        <v>14</v>
      </c>
      <c r="C16" s="195" t="s">
        <v>15</v>
      </c>
      <c r="D16" s="195" t="s">
        <v>1132</v>
      </c>
      <c r="E16" s="37">
        <f>E17+E18</f>
        <v>339</v>
      </c>
    </row>
    <row r="17" spans="1:6">
      <c r="A17" s="193"/>
      <c r="B17" s="171" t="s">
        <v>1391</v>
      </c>
      <c r="C17" s="196"/>
      <c r="D17" s="196"/>
      <c r="E17" s="186">
        <v>339</v>
      </c>
      <c r="F17" s="76"/>
    </row>
    <row r="18" spans="1:6">
      <c r="A18" s="194"/>
      <c r="B18" s="172" t="s">
        <v>1393</v>
      </c>
      <c r="C18" s="197"/>
      <c r="D18" s="197"/>
      <c r="E18" s="37">
        <v>0</v>
      </c>
      <c r="F18" s="76"/>
    </row>
    <row r="19" spans="1:6" ht="75">
      <c r="A19" s="45" t="s">
        <v>19</v>
      </c>
      <c r="B19" s="46" t="s">
        <v>18</v>
      </c>
      <c r="C19" s="47"/>
      <c r="D19" s="45" t="s">
        <v>9</v>
      </c>
      <c r="E19" s="95">
        <f>E22/(E25-E28-E31)*100</f>
        <v>59.00461775269369</v>
      </c>
      <c r="F19" s="3" t="s">
        <v>17</v>
      </c>
    </row>
    <row r="20" spans="1:6">
      <c r="A20" s="45"/>
      <c r="B20" s="46" t="s">
        <v>1391</v>
      </c>
      <c r="C20" s="46"/>
      <c r="D20" s="45" t="s">
        <v>9</v>
      </c>
      <c r="E20" s="95">
        <f t="shared" ref="E20:E21" si="1">E23/(E26-E32-E29)*100</f>
        <v>59.00461775269369</v>
      </c>
      <c r="F20" s="3"/>
    </row>
    <row r="21" spans="1:6">
      <c r="A21" s="45"/>
      <c r="B21" s="46" t="s">
        <v>1393</v>
      </c>
      <c r="C21" s="46"/>
      <c r="D21" s="45" t="s">
        <v>9</v>
      </c>
      <c r="E21" s="95" t="e">
        <f t="shared" si="1"/>
        <v>#DIV/0!</v>
      </c>
      <c r="F21" s="3"/>
    </row>
    <row r="22" spans="1:6" ht="45">
      <c r="A22" s="192"/>
      <c r="B22" s="170" t="s">
        <v>20</v>
      </c>
      <c r="C22" s="195" t="s">
        <v>21</v>
      </c>
      <c r="D22" s="195" t="s">
        <v>1132</v>
      </c>
      <c r="E22" s="37">
        <f>E23+E24</f>
        <v>17250</v>
      </c>
      <c r="F22" s="38"/>
    </row>
    <row r="23" spans="1:6">
      <c r="A23" s="193"/>
      <c r="B23" s="171" t="s">
        <v>1391</v>
      </c>
      <c r="C23" s="196"/>
      <c r="D23" s="196"/>
      <c r="E23" s="37">
        <v>17250</v>
      </c>
    </row>
    <row r="24" spans="1:6">
      <c r="A24" s="194"/>
      <c r="B24" s="172" t="s">
        <v>1393</v>
      </c>
      <c r="C24" s="197"/>
      <c r="D24" s="197"/>
      <c r="E24" s="37">
        <v>0</v>
      </c>
    </row>
    <row r="25" spans="1:6" ht="60">
      <c r="A25" s="192"/>
      <c r="B25" s="170" t="s">
        <v>22</v>
      </c>
      <c r="C25" s="195" t="s">
        <v>23</v>
      </c>
      <c r="D25" s="195" t="s">
        <v>1132</v>
      </c>
      <c r="E25" s="37">
        <f>E26+E27</f>
        <v>32861</v>
      </c>
    </row>
    <row r="26" spans="1:6">
      <c r="A26" s="193"/>
      <c r="B26" s="171" t="s">
        <v>1391</v>
      </c>
      <c r="C26" s="196"/>
      <c r="D26" s="196"/>
      <c r="E26" s="37">
        <v>32861</v>
      </c>
    </row>
    <row r="27" spans="1:6">
      <c r="A27" s="194"/>
      <c r="B27" s="172" t="s">
        <v>1393</v>
      </c>
      <c r="C27" s="197"/>
      <c r="D27" s="197"/>
      <c r="E27" s="37">
        <v>0</v>
      </c>
    </row>
    <row r="28" spans="1:6" ht="78" customHeight="1">
      <c r="A28" s="192"/>
      <c r="B28" s="170" t="s">
        <v>1417</v>
      </c>
      <c r="C28" s="195" t="s">
        <v>1723</v>
      </c>
      <c r="D28" s="195" t="s">
        <v>1132</v>
      </c>
      <c r="E28" s="37">
        <f>E29+E30</f>
        <v>3626</v>
      </c>
      <c r="F28" s="3"/>
    </row>
    <row r="29" spans="1:6">
      <c r="A29" s="193"/>
      <c r="B29" s="171" t="s">
        <v>1391</v>
      </c>
      <c r="C29" s="196"/>
      <c r="D29" s="196"/>
      <c r="E29" s="37">
        <v>3626</v>
      </c>
      <c r="F29" s="3"/>
    </row>
    <row r="30" spans="1:6">
      <c r="A30" s="194"/>
      <c r="B30" s="172" t="s">
        <v>1393</v>
      </c>
      <c r="C30" s="197"/>
      <c r="D30" s="197"/>
      <c r="E30" s="37">
        <v>0</v>
      </c>
      <c r="F30" s="3"/>
    </row>
    <row r="31" spans="1:6" ht="75">
      <c r="A31" s="192"/>
      <c r="B31" s="170" t="s">
        <v>1417</v>
      </c>
      <c r="C31" s="195" t="s">
        <v>1724</v>
      </c>
      <c r="D31" s="195" t="s">
        <v>1132</v>
      </c>
      <c r="E31" s="37">
        <f>E32+E33</f>
        <v>0</v>
      </c>
      <c r="F31" s="3"/>
    </row>
    <row r="32" spans="1:6">
      <c r="A32" s="193"/>
      <c r="B32" s="171" t="s">
        <v>1391</v>
      </c>
      <c r="C32" s="196"/>
      <c r="D32" s="196"/>
      <c r="E32" s="37">
        <v>0</v>
      </c>
      <c r="F32" s="3"/>
    </row>
    <row r="33" spans="1:6">
      <c r="A33" s="194"/>
      <c r="B33" s="172" t="s">
        <v>1393</v>
      </c>
      <c r="C33" s="197"/>
      <c r="D33" s="197"/>
      <c r="E33" s="37">
        <v>0</v>
      </c>
      <c r="F33" s="3"/>
    </row>
    <row r="34" spans="1:6" ht="45">
      <c r="A34" s="45" t="s">
        <v>25</v>
      </c>
      <c r="B34" s="46" t="s">
        <v>24</v>
      </c>
      <c r="C34" s="47"/>
      <c r="D34" s="45" t="s">
        <v>9</v>
      </c>
      <c r="E34" s="48">
        <f>E35/E36*100</f>
        <v>0</v>
      </c>
      <c r="F34" s="3" t="s">
        <v>28</v>
      </c>
    </row>
    <row r="35" spans="1:6" ht="45">
      <c r="A35" s="8"/>
      <c r="B35" s="7" t="s">
        <v>26</v>
      </c>
      <c r="C35" s="6" t="s">
        <v>21</v>
      </c>
      <c r="D35" s="6" t="s">
        <v>1132</v>
      </c>
      <c r="E35" s="37">
        <v>0</v>
      </c>
    </row>
    <row r="36" spans="1:6" ht="45">
      <c r="A36" s="8"/>
      <c r="B36" s="7" t="s">
        <v>27</v>
      </c>
      <c r="C36" s="6" t="s">
        <v>21</v>
      </c>
      <c r="D36" s="6" t="s">
        <v>1132</v>
      </c>
      <c r="E36" s="37">
        <v>17250</v>
      </c>
      <c r="F36" s="38"/>
    </row>
    <row r="37" spans="1:6" ht="30">
      <c r="A37" s="50" t="s">
        <v>30</v>
      </c>
      <c r="B37" s="51" t="s">
        <v>29</v>
      </c>
      <c r="C37" s="47"/>
      <c r="D37" s="45"/>
      <c r="E37" s="52"/>
    </row>
    <row r="38" spans="1:6" ht="45">
      <c r="A38" s="98" t="s">
        <v>31</v>
      </c>
      <c r="B38" s="122" t="s">
        <v>38</v>
      </c>
      <c r="C38" s="98"/>
      <c r="D38" s="98"/>
      <c r="E38" s="95"/>
      <c r="F38" s="3" t="s">
        <v>34</v>
      </c>
    </row>
    <row r="39" spans="1:6">
      <c r="A39" s="98"/>
      <c r="B39" s="122" t="s">
        <v>1390</v>
      </c>
      <c r="C39" s="98"/>
      <c r="D39" s="98" t="s">
        <v>9</v>
      </c>
      <c r="E39" s="95">
        <f>E46/E53*100</f>
        <v>1.6057971014492756</v>
      </c>
      <c r="F39" s="3"/>
    </row>
    <row r="40" spans="1:6">
      <c r="A40" s="98"/>
      <c r="B40" s="122" t="s">
        <v>1391</v>
      </c>
      <c r="C40" s="98"/>
      <c r="D40" s="98" t="s">
        <v>9</v>
      </c>
      <c r="E40" s="95">
        <f>E47/E54*100</f>
        <v>1.6057971014492756</v>
      </c>
      <c r="F40" s="3"/>
    </row>
    <row r="41" spans="1:6">
      <c r="A41" s="98"/>
      <c r="B41" s="122" t="s">
        <v>1393</v>
      </c>
      <c r="C41" s="98"/>
      <c r="D41" s="98" t="s">
        <v>9</v>
      </c>
      <c r="E41" s="95" t="e">
        <f t="shared" ref="E41" si="2">E48/E55*100</f>
        <v>#DIV/0!</v>
      </c>
      <c r="F41" s="3"/>
    </row>
    <row r="42" spans="1:6">
      <c r="A42" s="98"/>
      <c r="B42" s="122" t="s">
        <v>1392</v>
      </c>
      <c r="C42" s="98"/>
      <c r="D42" s="98" t="s">
        <v>9</v>
      </c>
      <c r="E42" s="95" t="e">
        <f t="shared" ref="E42" si="3">E49/E56*100</f>
        <v>#DIV/0!</v>
      </c>
      <c r="F42" s="3"/>
    </row>
    <row r="43" spans="1:6">
      <c r="A43" s="98"/>
      <c r="B43" s="122" t="s">
        <v>1391</v>
      </c>
      <c r="C43" s="98"/>
      <c r="D43" s="98" t="s">
        <v>9</v>
      </c>
      <c r="E43" s="95" t="e">
        <f t="shared" ref="E43" si="4">E50/E57*100</f>
        <v>#DIV/0!</v>
      </c>
      <c r="F43" s="3"/>
    </row>
    <row r="44" spans="1:6">
      <c r="A44" s="98"/>
      <c r="B44" s="122" t="s">
        <v>1393</v>
      </c>
      <c r="C44" s="98"/>
      <c r="D44" s="98" t="s">
        <v>9</v>
      </c>
      <c r="E44" s="95" t="e">
        <f t="shared" ref="E44" si="5">E51/E58*100</f>
        <v>#DIV/0!</v>
      </c>
      <c r="F44" s="3"/>
    </row>
    <row r="45" spans="1:6" ht="45">
      <c r="A45" s="131"/>
      <c r="B45" s="167" t="s">
        <v>32</v>
      </c>
      <c r="C45" s="130"/>
      <c r="D45" s="130"/>
      <c r="E45" s="132"/>
      <c r="F45" s="38"/>
    </row>
    <row r="46" spans="1:6">
      <c r="A46" s="192"/>
      <c r="B46" s="170" t="s">
        <v>1390</v>
      </c>
      <c r="C46" s="195" t="s">
        <v>33</v>
      </c>
      <c r="D46" s="195" t="s">
        <v>1132</v>
      </c>
      <c r="E46" s="132">
        <f>E47+E48</f>
        <v>277</v>
      </c>
      <c r="F46" s="38"/>
    </row>
    <row r="47" spans="1:6">
      <c r="A47" s="193"/>
      <c r="B47" s="171" t="s">
        <v>1391</v>
      </c>
      <c r="C47" s="196"/>
      <c r="D47" s="196"/>
      <c r="E47" s="132">
        <v>277</v>
      </c>
      <c r="F47" s="38"/>
    </row>
    <row r="48" spans="1:6">
      <c r="A48" s="194"/>
      <c r="B48" s="172" t="s">
        <v>1393</v>
      </c>
      <c r="C48" s="197"/>
      <c r="D48" s="197"/>
      <c r="E48" s="132">
        <v>0</v>
      </c>
      <c r="F48" s="38"/>
    </row>
    <row r="49" spans="1:6">
      <c r="A49" s="192"/>
      <c r="B49" s="170" t="s">
        <v>1392</v>
      </c>
      <c r="C49" s="195" t="s">
        <v>33</v>
      </c>
      <c r="D49" s="195" t="s">
        <v>1132</v>
      </c>
      <c r="E49" s="132">
        <f>E50+E51</f>
        <v>0</v>
      </c>
      <c r="F49" s="38"/>
    </row>
    <row r="50" spans="1:6">
      <c r="A50" s="193"/>
      <c r="B50" s="171" t="s">
        <v>1391</v>
      </c>
      <c r="C50" s="196"/>
      <c r="D50" s="196"/>
      <c r="E50" s="132">
        <v>0</v>
      </c>
      <c r="F50" s="38"/>
    </row>
    <row r="51" spans="1:6">
      <c r="A51" s="194"/>
      <c r="B51" s="172" t="s">
        <v>1393</v>
      </c>
      <c r="C51" s="197"/>
      <c r="D51" s="197"/>
      <c r="E51" s="132">
        <v>0</v>
      </c>
      <c r="F51" s="38"/>
    </row>
    <row r="52" spans="1:6" ht="45">
      <c r="A52" s="131"/>
      <c r="B52" s="167" t="s">
        <v>20</v>
      </c>
      <c r="C52" s="130"/>
      <c r="D52" s="130"/>
      <c r="E52" s="132"/>
      <c r="F52" s="38"/>
    </row>
    <row r="53" spans="1:6">
      <c r="A53" s="192"/>
      <c r="B53" s="170" t="s">
        <v>1390</v>
      </c>
      <c r="C53" s="195" t="s">
        <v>21</v>
      </c>
      <c r="D53" s="195" t="s">
        <v>1132</v>
      </c>
      <c r="E53" s="132">
        <f>E54+E55</f>
        <v>17250</v>
      </c>
      <c r="F53" s="38"/>
    </row>
    <row r="54" spans="1:6">
      <c r="A54" s="193"/>
      <c r="B54" s="171" t="s">
        <v>1391</v>
      </c>
      <c r="C54" s="196"/>
      <c r="D54" s="196"/>
      <c r="E54" s="37">
        <v>17250</v>
      </c>
      <c r="F54" s="38"/>
    </row>
    <row r="55" spans="1:6">
      <c r="A55" s="194"/>
      <c r="B55" s="172" t="s">
        <v>1393</v>
      </c>
      <c r="C55" s="197"/>
      <c r="D55" s="197"/>
      <c r="E55" s="37">
        <v>0</v>
      </c>
      <c r="F55" s="38"/>
    </row>
    <row r="56" spans="1:6">
      <c r="A56" s="192"/>
      <c r="B56" s="170" t="s">
        <v>1392</v>
      </c>
      <c r="C56" s="195" t="s">
        <v>21</v>
      </c>
      <c r="D56" s="195" t="s">
        <v>1132</v>
      </c>
      <c r="E56" s="132">
        <f>E57+E58</f>
        <v>0</v>
      </c>
      <c r="F56" s="38"/>
    </row>
    <row r="57" spans="1:6">
      <c r="A57" s="193"/>
      <c r="B57" s="171" t="s">
        <v>1391</v>
      </c>
      <c r="C57" s="196"/>
      <c r="D57" s="196"/>
      <c r="E57" s="132">
        <v>0</v>
      </c>
      <c r="F57" s="38"/>
    </row>
    <row r="58" spans="1:6">
      <c r="A58" s="194"/>
      <c r="B58" s="172" t="s">
        <v>1393</v>
      </c>
      <c r="C58" s="197"/>
      <c r="D58" s="197"/>
      <c r="E58" s="132">
        <v>0</v>
      </c>
      <c r="F58" s="38"/>
    </row>
    <row r="59" spans="1:6" ht="30" customHeight="1">
      <c r="A59" s="50" t="s">
        <v>36</v>
      </c>
      <c r="B59" s="51" t="s">
        <v>35</v>
      </c>
      <c r="C59" s="47"/>
      <c r="D59" s="47"/>
      <c r="E59" s="47"/>
    </row>
    <row r="60" spans="1:6" ht="30">
      <c r="A60" s="45" t="s">
        <v>39</v>
      </c>
      <c r="B60" s="46" t="s">
        <v>37</v>
      </c>
      <c r="C60" s="47"/>
      <c r="D60" s="45"/>
      <c r="E60" s="48"/>
      <c r="F60" s="3" t="s">
        <v>34</v>
      </c>
    </row>
    <row r="61" spans="1:6">
      <c r="A61" s="45"/>
      <c r="B61" s="46" t="s">
        <v>1390</v>
      </c>
      <c r="C61" s="47"/>
      <c r="D61" s="45" t="s">
        <v>1132</v>
      </c>
      <c r="E61" s="48">
        <f>E68/E75</f>
        <v>10.492700729927007</v>
      </c>
      <c r="F61" s="3"/>
    </row>
    <row r="62" spans="1:6">
      <c r="A62" s="45"/>
      <c r="B62" s="46" t="s">
        <v>1391</v>
      </c>
      <c r="C62" s="46"/>
      <c r="D62" s="45" t="s">
        <v>1132</v>
      </c>
      <c r="E62" s="48">
        <f t="shared" ref="E62" si="6">E69/E76</f>
        <v>10.492700729927007</v>
      </c>
      <c r="F62" s="3"/>
    </row>
    <row r="63" spans="1:6">
      <c r="A63" s="45"/>
      <c r="B63" s="46" t="s">
        <v>1393</v>
      </c>
      <c r="C63" s="46"/>
      <c r="D63" s="45" t="s">
        <v>1132</v>
      </c>
      <c r="E63" s="48" t="e">
        <f t="shared" ref="E63" si="7">E70/E77</f>
        <v>#DIV/0!</v>
      </c>
      <c r="F63" s="3"/>
    </row>
    <row r="64" spans="1:6">
      <c r="A64" s="45"/>
      <c r="B64" s="46" t="s">
        <v>1392</v>
      </c>
      <c r="C64" s="46"/>
      <c r="D64" s="45" t="s">
        <v>1132</v>
      </c>
      <c r="E64" s="48" t="e">
        <f t="shared" ref="E64" si="8">E71/E78</f>
        <v>#DIV/0!</v>
      </c>
      <c r="F64" s="3"/>
    </row>
    <row r="65" spans="1:6">
      <c r="A65" s="45"/>
      <c r="B65" s="46" t="s">
        <v>1391</v>
      </c>
      <c r="C65" s="46"/>
      <c r="D65" s="45" t="s">
        <v>1132</v>
      </c>
      <c r="E65" s="48" t="e">
        <f t="shared" ref="E65" si="9">E72/E79</f>
        <v>#DIV/0!</v>
      </c>
      <c r="F65" s="3"/>
    </row>
    <row r="66" spans="1:6">
      <c r="A66" s="45"/>
      <c r="B66" s="46" t="s">
        <v>1393</v>
      </c>
      <c r="C66" s="46"/>
      <c r="D66" s="45" t="s">
        <v>1132</v>
      </c>
      <c r="E66" s="48" t="e">
        <f t="shared" ref="E66" si="10">E73/E80</f>
        <v>#DIV/0!</v>
      </c>
      <c r="F66" s="3"/>
    </row>
    <row r="67" spans="1:6" ht="45">
      <c r="A67" s="8"/>
      <c r="B67" s="169" t="s">
        <v>20</v>
      </c>
      <c r="C67" s="6"/>
      <c r="D67" s="6"/>
      <c r="E67" s="37"/>
      <c r="F67" s="38"/>
    </row>
    <row r="68" spans="1:6">
      <c r="A68" s="192"/>
      <c r="B68" s="170" t="s">
        <v>1390</v>
      </c>
      <c r="C68" s="195" t="s">
        <v>21</v>
      </c>
      <c r="D68" s="195" t="s">
        <v>1132</v>
      </c>
      <c r="E68" s="37">
        <f>E69+E70</f>
        <v>17250</v>
      </c>
      <c r="F68" s="38"/>
    </row>
    <row r="69" spans="1:6">
      <c r="A69" s="193"/>
      <c r="B69" s="171" t="s">
        <v>1391</v>
      </c>
      <c r="C69" s="196"/>
      <c r="D69" s="196"/>
      <c r="E69" s="37">
        <v>17250</v>
      </c>
      <c r="F69" s="38"/>
    </row>
    <row r="70" spans="1:6">
      <c r="A70" s="194"/>
      <c r="B70" s="172" t="s">
        <v>1393</v>
      </c>
      <c r="C70" s="197"/>
      <c r="D70" s="197"/>
      <c r="E70" s="37">
        <v>0</v>
      </c>
    </row>
    <row r="71" spans="1:6">
      <c r="A71" s="192"/>
      <c r="B71" s="170" t="s">
        <v>1392</v>
      </c>
      <c r="C71" s="195" t="s">
        <v>21</v>
      </c>
      <c r="D71" s="195" t="s">
        <v>1132</v>
      </c>
      <c r="E71" s="37">
        <f>E72+E73</f>
        <v>0</v>
      </c>
    </row>
    <row r="72" spans="1:6">
      <c r="A72" s="193"/>
      <c r="B72" s="171" t="s">
        <v>1391</v>
      </c>
      <c r="C72" s="196"/>
      <c r="D72" s="196"/>
      <c r="E72" s="37">
        <v>0</v>
      </c>
    </row>
    <row r="73" spans="1:6">
      <c r="A73" s="194"/>
      <c r="B73" s="172" t="s">
        <v>1393</v>
      </c>
      <c r="C73" s="197"/>
      <c r="D73" s="197"/>
      <c r="E73" s="37">
        <v>0</v>
      </c>
    </row>
    <row r="74" spans="1:6" ht="45">
      <c r="A74" s="8"/>
      <c r="B74" s="169" t="s">
        <v>40</v>
      </c>
      <c r="C74" s="6"/>
      <c r="D74" s="6"/>
      <c r="E74" s="37"/>
    </row>
    <row r="75" spans="1:6">
      <c r="A75" s="192"/>
      <c r="B75" s="170" t="s">
        <v>1390</v>
      </c>
      <c r="C75" s="195" t="s">
        <v>41</v>
      </c>
      <c r="D75" s="195" t="s">
        <v>1132</v>
      </c>
      <c r="E75" s="37">
        <f>E76+E77</f>
        <v>1644</v>
      </c>
    </row>
    <row r="76" spans="1:6">
      <c r="A76" s="193"/>
      <c r="B76" s="171" t="s">
        <v>1391</v>
      </c>
      <c r="C76" s="196"/>
      <c r="D76" s="196"/>
      <c r="E76" s="37">
        <v>1644</v>
      </c>
    </row>
    <row r="77" spans="1:6">
      <c r="A77" s="194"/>
      <c r="B77" s="172" t="s">
        <v>1393</v>
      </c>
      <c r="C77" s="197"/>
      <c r="D77" s="197"/>
      <c r="E77" s="37">
        <v>0</v>
      </c>
    </row>
    <row r="78" spans="1:6">
      <c r="A78" s="192"/>
      <c r="B78" s="170" t="s">
        <v>1392</v>
      </c>
      <c r="C78" s="195" t="s">
        <v>41</v>
      </c>
      <c r="D78" s="195" t="s">
        <v>1132</v>
      </c>
      <c r="E78" s="37">
        <f>E79+E80</f>
        <v>0</v>
      </c>
    </row>
    <row r="79" spans="1:6">
      <c r="A79" s="193"/>
      <c r="B79" s="171" t="s">
        <v>1391</v>
      </c>
      <c r="C79" s="196"/>
      <c r="D79" s="196"/>
      <c r="E79" s="37">
        <v>0</v>
      </c>
    </row>
    <row r="80" spans="1:6">
      <c r="A80" s="194"/>
      <c r="B80" s="172" t="s">
        <v>1393</v>
      </c>
      <c r="C80" s="197"/>
      <c r="D80" s="197"/>
      <c r="E80" s="37">
        <v>0</v>
      </c>
    </row>
    <row r="81" spans="1:6" ht="60">
      <c r="A81" s="45" t="s">
        <v>43</v>
      </c>
      <c r="B81" s="46" t="s">
        <v>42</v>
      </c>
      <c r="C81" s="47"/>
      <c r="D81" s="45" t="s">
        <v>9</v>
      </c>
      <c r="E81" s="48">
        <f>((E82/E84)/12*1000)/((E83/E85)/12*1000)*100</f>
        <v>84.766862288594353</v>
      </c>
      <c r="F81" s="3" t="s">
        <v>52</v>
      </c>
    </row>
    <row r="82" spans="1:6" ht="60">
      <c r="A82" s="8"/>
      <c r="B82" s="7" t="s">
        <v>44</v>
      </c>
      <c r="C82" s="6" t="s">
        <v>45</v>
      </c>
      <c r="D82" s="6" t="s">
        <v>1326</v>
      </c>
      <c r="E82" s="141">
        <v>1069590.95</v>
      </c>
    </row>
    <row r="83" spans="1:6" ht="75">
      <c r="A83" s="8"/>
      <c r="B83" s="7" t="s">
        <v>46</v>
      </c>
      <c r="C83" s="6" t="s">
        <v>47</v>
      </c>
      <c r="D83" s="6" t="s">
        <v>1326</v>
      </c>
      <c r="E83" s="141">
        <v>1377411.41</v>
      </c>
    </row>
    <row r="84" spans="1:6" ht="60">
      <c r="A84" s="8"/>
      <c r="B84" s="7" t="s">
        <v>48</v>
      </c>
      <c r="C84" s="6" t="s">
        <v>49</v>
      </c>
      <c r="D84" s="6" t="s">
        <v>1132</v>
      </c>
      <c r="E84" s="141">
        <v>1659</v>
      </c>
    </row>
    <row r="85" spans="1:6" ht="60">
      <c r="A85" s="8"/>
      <c r="B85" s="7" t="s">
        <v>50</v>
      </c>
      <c r="C85" s="6" t="s">
        <v>51</v>
      </c>
      <c r="D85" s="6" t="s">
        <v>1132</v>
      </c>
      <c r="E85" s="141">
        <v>1811</v>
      </c>
    </row>
    <row r="86" spans="1:6" ht="30">
      <c r="A86" s="50" t="s">
        <v>54</v>
      </c>
      <c r="B86" s="51" t="s">
        <v>53</v>
      </c>
      <c r="C86" s="47"/>
      <c r="D86" s="45"/>
      <c r="E86" s="47"/>
    </row>
    <row r="87" spans="1:6" ht="30">
      <c r="A87" s="98" t="s">
        <v>56</v>
      </c>
      <c r="B87" s="122" t="s">
        <v>55</v>
      </c>
      <c r="C87" s="98"/>
      <c r="D87" s="98"/>
      <c r="E87" s="95"/>
      <c r="F87" s="3" t="s">
        <v>34</v>
      </c>
    </row>
    <row r="88" spans="1:6">
      <c r="A88" s="128"/>
      <c r="B88" s="46" t="s">
        <v>1390</v>
      </c>
      <c r="C88" s="198" t="s">
        <v>1416</v>
      </c>
      <c r="D88" s="198" t="s">
        <v>1323</v>
      </c>
      <c r="E88" s="95">
        <f t="shared" ref="E88:E89" si="11">(E95-E101)/E108</f>
        <v>10.571594202898551</v>
      </c>
      <c r="F88" s="3"/>
    </row>
    <row r="89" spans="1:6">
      <c r="A89" s="128"/>
      <c r="B89" s="122" t="s">
        <v>1391</v>
      </c>
      <c r="C89" s="199"/>
      <c r="D89" s="199"/>
      <c r="E89" s="95">
        <f t="shared" si="11"/>
        <v>10.571594202898551</v>
      </c>
      <c r="F89" s="3"/>
    </row>
    <row r="90" spans="1:6">
      <c r="A90" s="128"/>
      <c r="B90" s="122" t="s">
        <v>1393</v>
      </c>
      <c r="C90" s="199"/>
      <c r="D90" s="199"/>
      <c r="E90" s="95" t="e">
        <f t="shared" ref="E90" si="12">(E97-E103)/E110</f>
        <v>#DIV/0!</v>
      </c>
      <c r="F90" s="3"/>
    </row>
    <row r="91" spans="1:6">
      <c r="A91" s="128"/>
      <c r="B91" s="46" t="s">
        <v>1392</v>
      </c>
      <c r="C91" s="199"/>
      <c r="D91" s="199"/>
      <c r="E91" s="95" t="e">
        <f t="shared" ref="E91" si="13">(E98-E104)/E111</f>
        <v>#DIV/0!</v>
      </c>
      <c r="F91" s="3"/>
    </row>
    <row r="92" spans="1:6">
      <c r="A92" s="128"/>
      <c r="B92" s="122" t="s">
        <v>1391</v>
      </c>
      <c r="C92" s="199"/>
      <c r="D92" s="199"/>
      <c r="E92" s="95" t="e">
        <f t="shared" ref="E92" si="14">(E99-E105)/E112</f>
        <v>#DIV/0!</v>
      </c>
      <c r="F92" s="3"/>
    </row>
    <row r="93" spans="1:6">
      <c r="A93" s="128"/>
      <c r="B93" s="122" t="s">
        <v>1393</v>
      </c>
      <c r="C93" s="200"/>
      <c r="D93" s="200"/>
      <c r="E93" s="95" t="e">
        <f t="shared" ref="E93" si="15">(E100-E106)/E113</f>
        <v>#DIV/0!</v>
      </c>
      <c r="F93" s="3"/>
    </row>
    <row r="94" spans="1:6" ht="60">
      <c r="A94" s="129"/>
      <c r="B94" s="168" t="s">
        <v>57</v>
      </c>
      <c r="C94" s="91"/>
      <c r="D94" s="91"/>
      <c r="E94" s="81"/>
    </row>
    <row r="95" spans="1:6">
      <c r="A95" s="192"/>
      <c r="B95" s="170" t="s">
        <v>1390</v>
      </c>
      <c r="C95" s="195" t="s">
        <v>58</v>
      </c>
      <c r="D95" s="195" t="s">
        <v>1323</v>
      </c>
      <c r="E95" s="81">
        <f>E96+E97</f>
        <v>182360</v>
      </c>
    </row>
    <row r="96" spans="1:6">
      <c r="A96" s="193"/>
      <c r="B96" s="171" t="s">
        <v>1391</v>
      </c>
      <c r="C96" s="196"/>
      <c r="D96" s="196"/>
      <c r="E96" s="81">
        <v>182360</v>
      </c>
    </row>
    <row r="97" spans="1:6">
      <c r="A97" s="194"/>
      <c r="B97" s="172" t="s">
        <v>1393</v>
      </c>
      <c r="C97" s="197"/>
      <c r="D97" s="197"/>
      <c r="E97" s="81">
        <v>0</v>
      </c>
    </row>
    <row r="98" spans="1:6">
      <c r="A98" s="192"/>
      <c r="B98" s="170" t="s">
        <v>1392</v>
      </c>
      <c r="C98" s="195" t="s">
        <v>58</v>
      </c>
      <c r="D98" s="195" t="s">
        <v>1323</v>
      </c>
      <c r="E98" s="81">
        <f t="shared" ref="E98" si="16">E99+E100</f>
        <v>0</v>
      </c>
    </row>
    <row r="99" spans="1:6">
      <c r="A99" s="193"/>
      <c r="B99" s="171" t="s">
        <v>1391</v>
      </c>
      <c r="C99" s="196"/>
      <c r="D99" s="196"/>
      <c r="E99" s="81">
        <v>0</v>
      </c>
    </row>
    <row r="100" spans="1:6">
      <c r="A100" s="194"/>
      <c r="B100" s="172" t="s">
        <v>1393</v>
      </c>
      <c r="C100" s="197"/>
      <c r="D100" s="197"/>
      <c r="E100" s="81">
        <v>0</v>
      </c>
    </row>
    <row r="101" spans="1:6">
      <c r="A101" s="192"/>
      <c r="B101" s="170" t="s">
        <v>1390</v>
      </c>
      <c r="C101" s="195" t="s">
        <v>59</v>
      </c>
      <c r="D101" s="195" t="s">
        <v>1323</v>
      </c>
      <c r="E101" s="81">
        <f t="shared" ref="E101" si="17">E102+E103</f>
        <v>0</v>
      </c>
    </row>
    <row r="102" spans="1:6">
      <c r="A102" s="193"/>
      <c r="B102" s="171" t="s">
        <v>1391</v>
      </c>
      <c r="C102" s="196"/>
      <c r="D102" s="196"/>
      <c r="E102" s="81">
        <v>0</v>
      </c>
    </row>
    <row r="103" spans="1:6">
      <c r="A103" s="194"/>
      <c r="B103" s="172" t="s">
        <v>1393</v>
      </c>
      <c r="C103" s="197"/>
      <c r="D103" s="197"/>
      <c r="E103" s="81">
        <v>0</v>
      </c>
    </row>
    <row r="104" spans="1:6">
      <c r="A104" s="192"/>
      <c r="B104" s="170" t="s">
        <v>1392</v>
      </c>
      <c r="C104" s="195" t="s">
        <v>59</v>
      </c>
      <c r="D104" s="195" t="s">
        <v>1323</v>
      </c>
      <c r="E104" s="81">
        <f t="shared" ref="E104" si="18">E105+E106</f>
        <v>0</v>
      </c>
    </row>
    <row r="105" spans="1:6">
      <c r="A105" s="193"/>
      <c r="B105" s="171" t="s">
        <v>1391</v>
      </c>
      <c r="C105" s="196"/>
      <c r="D105" s="196"/>
      <c r="E105" s="81">
        <v>0</v>
      </c>
    </row>
    <row r="106" spans="1:6">
      <c r="A106" s="194"/>
      <c r="B106" s="172" t="s">
        <v>1393</v>
      </c>
      <c r="C106" s="197"/>
      <c r="D106" s="197"/>
      <c r="E106" s="81">
        <v>0</v>
      </c>
    </row>
    <row r="107" spans="1:6" ht="30">
      <c r="A107" s="116"/>
      <c r="B107" s="167" t="s">
        <v>60</v>
      </c>
      <c r="C107" s="91"/>
      <c r="D107" s="91"/>
      <c r="E107" s="81"/>
      <c r="F107" s="38"/>
    </row>
    <row r="108" spans="1:6">
      <c r="A108" s="192"/>
      <c r="B108" s="170" t="s">
        <v>1390</v>
      </c>
      <c r="C108" s="195" t="s">
        <v>61</v>
      </c>
      <c r="D108" s="195" t="s">
        <v>1132</v>
      </c>
      <c r="E108" s="81">
        <f t="shared" ref="E108" si="19">E109+E110</f>
        <v>17250</v>
      </c>
      <c r="F108" s="38"/>
    </row>
    <row r="109" spans="1:6">
      <c r="A109" s="193"/>
      <c r="B109" s="171" t="s">
        <v>1391</v>
      </c>
      <c r="C109" s="196"/>
      <c r="D109" s="196"/>
      <c r="E109" s="81">
        <v>17250</v>
      </c>
      <c r="F109" s="38"/>
    </row>
    <row r="110" spans="1:6">
      <c r="A110" s="194"/>
      <c r="B110" s="172" t="s">
        <v>1393</v>
      </c>
      <c r="C110" s="197"/>
      <c r="D110" s="197"/>
      <c r="E110" s="81">
        <v>0</v>
      </c>
      <c r="F110" s="38"/>
    </row>
    <row r="111" spans="1:6">
      <c r="A111" s="192"/>
      <c r="B111" s="170" t="s">
        <v>1392</v>
      </c>
      <c r="C111" s="195" t="s">
        <v>61</v>
      </c>
      <c r="D111" s="195" t="s">
        <v>1132</v>
      </c>
      <c r="E111" s="81">
        <f t="shared" ref="E111" si="20">E112+E113</f>
        <v>0</v>
      </c>
      <c r="F111" s="38"/>
    </row>
    <row r="112" spans="1:6">
      <c r="A112" s="193"/>
      <c r="B112" s="171" t="s">
        <v>1391</v>
      </c>
      <c r="C112" s="196"/>
      <c r="D112" s="196"/>
      <c r="E112" s="81">
        <v>0</v>
      </c>
      <c r="F112" s="38"/>
    </row>
    <row r="113" spans="1:6">
      <c r="A113" s="194"/>
      <c r="B113" s="172" t="s">
        <v>1393</v>
      </c>
      <c r="C113" s="197"/>
      <c r="D113" s="197"/>
      <c r="E113" s="81">
        <v>0</v>
      </c>
      <c r="F113" s="38"/>
    </row>
    <row r="114" spans="1:6" ht="45">
      <c r="A114" s="45" t="s">
        <v>62</v>
      </c>
      <c r="B114" s="46" t="s">
        <v>72</v>
      </c>
      <c r="C114" s="47"/>
      <c r="D114" s="45"/>
      <c r="E114" s="47"/>
      <c r="F114" s="3" t="s">
        <v>71</v>
      </c>
    </row>
    <row r="115" spans="1:6">
      <c r="A115" s="45"/>
      <c r="B115" s="46" t="s">
        <v>73</v>
      </c>
      <c r="C115" s="47"/>
      <c r="D115" s="45" t="s">
        <v>9</v>
      </c>
      <c r="E115" s="48">
        <f t="shared" ref="E115" si="21">E124/E133*100</f>
        <v>100</v>
      </c>
      <c r="F115" s="3"/>
    </row>
    <row r="116" spans="1:6">
      <c r="A116" s="45"/>
      <c r="B116" s="46" t="s">
        <v>1391</v>
      </c>
      <c r="C116" s="47"/>
      <c r="D116" s="45" t="s">
        <v>9</v>
      </c>
      <c r="E116" s="48">
        <f t="shared" ref="E116" si="22">E125/E134*100</f>
        <v>100</v>
      </c>
      <c r="F116" s="3"/>
    </row>
    <row r="117" spans="1:6">
      <c r="A117" s="45"/>
      <c r="B117" s="46" t="s">
        <v>1393</v>
      </c>
      <c r="C117" s="47"/>
      <c r="D117" s="45" t="s">
        <v>9</v>
      </c>
      <c r="E117" s="48" t="e">
        <f t="shared" ref="E117" si="23">E126/E135*100</f>
        <v>#DIV/0!</v>
      </c>
      <c r="F117" s="3"/>
    </row>
    <row r="118" spans="1:6">
      <c r="A118" s="45"/>
      <c r="B118" s="46" t="s">
        <v>74</v>
      </c>
      <c r="C118" s="47"/>
      <c r="D118" s="45" t="s">
        <v>9</v>
      </c>
      <c r="E118" s="48">
        <f t="shared" ref="E118" si="24">E127/E133*100</f>
        <v>100</v>
      </c>
      <c r="F118" s="3"/>
    </row>
    <row r="119" spans="1:6">
      <c r="A119" s="45"/>
      <c r="B119" s="46" t="s">
        <v>1391</v>
      </c>
      <c r="C119" s="47"/>
      <c r="D119" s="45" t="s">
        <v>9</v>
      </c>
      <c r="E119" s="48">
        <f t="shared" ref="E119" si="25">E128/E134*100</f>
        <v>100</v>
      </c>
      <c r="F119" s="3"/>
    </row>
    <row r="120" spans="1:6">
      <c r="A120" s="45"/>
      <c r="B120" s="46" t="s">
        <v>1393</v>
      </c>
      <c r="C120" s="47"/>
      <c r="D120" s="45" t="s">
        <v>9</v>
      </c>
      <c r="E120" s="48" t="e">
        <f t="shared" ref="E120" si="26">E129/E135*100</f>
        <v>#DIV/0!</v>
      </c>
      <c r="F120" s="3"/>
    </row>
    <row r="121" spans="1:6">
      <c r="A121" s="45"/>
      <c r="B121" s="46" t="s">
        <v>75</v>
      </c>
      <c r="C121" s="47"/>
      <c r="D121" s="45" t="s">
        <v>9</v>
      </c>
      <c r="E121" s="48">
        <f t="shared" ref="E121" si="27">E130/E133*100</f>
        <v>100</v>
      </c>
      <c r="F121" s="3"/>
    </row>
    <row r="122" spans="1:6">
      <c r="A122" s="45"/>
      <c r="B122" s="46" t="s">
        <v>1391</v>
      </c>
      <c r="C122" s="47"/>
      <c r="D122" s="45" t="s">
        <v>9</v>
      </c>
      <c r="E122" s="48">
        <f t="shared" ref="E122" si="28">E131/E134*100</f>
        <v>100</v>
      </c>
      <c r="F122" s="3"/>
    </row>
    <row r="123" spans="1:6">
      <c r="A123" s="45"/>
      <c r="B123" s="46" t="s">
        <v>1393</v>
      </c>
      <c r="C123" s="47"/>
      <c r="D123" s="45" t="s">
        <v>9</v>
      </c>
      <c r="E123" s="48" t="e">
        <f t="shared" ref="E123" si="29">E132/E135*100</f>
        <v>#DIV/0!</v>
      </c>
      <c r="F123" s="3"/>
    </row>
    <row r="124" spans="1:6" ht="30">
      <c r="A124" s="192"/>
      <c r="B124" s="170" t="s">
        <v>63</v>
      </c>
      <c r="C124" s="195" t="s">
        <v>64</v>
      </c>
      <c r="D124" s="195" t="s">
        <v>1324</v>
      </c>
      <c r="E124" s="11">
        <f>E125+E126</f>
        <v>51</v>
      </c>
    </row>
    <row r="125" spans="1:6">
      <c r="A125" s="193"/>
      <c r="B125" s="171" t="s">
        <v>1391</v>
      </c>
      <c r="C125" s="196"/>
      <c r="D125" s="196"/>
      <c r="E125" s="11">
        <v>51</v>
      </c>
    </row>
    <row r="126" spans="1:6">
      <c r="A126" s="194"/>
      <c r="B126" s="172" t="s">
        <v>1393</v>
      </c>
      <c r="C126" s="197"/>
      <c r="D126" s="197"/>
      <c r="E126" s="11">
        <v>0</v>
      </c>
    </row>
    <row r="127" spans="1:6" ht="45">
      <c r="A127" s="192"/>
      <c r="B127" s="170" t="s">
        <v>65</v>
      </c>
      <c r="C127" s="195" t="s">
        <v>66</v>
      </c>
      <c r="D127" s="195" t="s">
        <v>1324</v>
      </c>
      <c r="E127" s="11">
        <f>E128+E129</f>
        <v>51</v>
      </c>
    </row>
    <row r="128" spans="1:6">
      <c r="A128" s="193"/>
      <c r="B128" s="171" t="s">
        <v>1391</v>
      </c>
      <c r="C128" s="196"/>
      <c r="D128" s="196"/>
      <c r="E128" s="11">
        <v>51</v>
      </c>
    </row>
    <row r="129" spans="1:6">
      <c r="A129" s="194"/>
      <c r="B129" s="172" t="s">
        <v>1393</v>
      </c>
      <c r="C129" s="197"/>
      <c r="D129" s="197"/>
      <c r="E129" s="11">
        <v>0</v>
      </c>
    </row>
    <row r="130" spans="1:6" ht="30">
      <c r="A130" s="192"/>
      <c r="B130" s="170" t="s">
        <v>67</v>
      </c>
      <c r="C130" s="195" t="s">
        <v>68</v>
      </c>
      <c r="D130" s="195" t="s">
        <v>1324</v>
      </c>
      <c r="E130" s="11">
        <f>E131+E132</f>
        <v>51</v>
      </c>
    </row>
    <row r="131" spans="1:6">
      <c r="A131" s="193"/>
      <c r="B131" s="171" t="s">
        <v>1391</v>
      </c>
      <c r="C131" s="196"/>
      <c r="D131" s="196"/>
      <c r="E131" s="11">
        <v>51</v>
      </c>
    </row>
    <row r="132" spans="1:6">
      <c r="A132" s="194"/>
      <c r="B132" s="172" t="s">
        <v>1393</v>
      </c>
      <c r="C132" s="197"/>
      <c r="D132" s="197"/>
      <c r="E132" s="11">
        <v>0</v>
      </c>
    </row>
    <row r="133" spans="1:6" ht="30">
      <c r="A133" s="192"/>
      <c r="B133" s="170" t="s">
        <v>69</v>
      </c>
      <c r="C133" s="195" t="s">
        <v>70</v>
      </c>
      <c r="D133" s="195" t="s">
        <v>1324</v>
      </c>
      <c r="E133" s="11">
        <f>E134+E135</f>
        <v>51</v>
      </c>
    </row>
    <row r="134" spans="1:6">
      <c r="A134" s="193"/>
      <c r="B134" s="171" t="s">
        <v>1391</v>
      </c>
      <c r="C134" s="196"/>
      <c r="D134" s="196"/>
      <c r="E134" s="11">
        <v>51</v>
      </c>
    </row>
    <row r="135" spans="1:6">
      <c r="A135" s="194"/>
      <c r="B135" s="172" t="s">
        <v>1393</v>
      </c>
      <c r="C135" s="197"/>
      <c r="D135" s="197"/>
      <c r="E135" s="11">
        <v>0</v>
      </c>
    </row>
    <row r="136" spans="1:6" ht="30">
      <c r="A136" s="98" t="s">
        <v>77</v>
      </c>
      <c r="B136" s="122" t="s">
        <v>76</v>
      </c>
      <c r="C136" s="98" t="s">
        <v>1416</v>
      </c>
      <c r="D136" s="98" t="s">
        <v>9</v>
      </c>
      <c r="E136" s="95">
        <f>E137/E138*100</f>
        <v>96.078431372549019</v>
      </c>
      <c r="F136" s="3" t="s">
        <v>34</v>
      </c>
    </row>
    <row r="137" spans="1:6" ht="30">
      <c r="A137" s="116"/>
      <c r="B137" s="123" t="s">
        <v>78</v>
      </c>
      <c r="C137" s="91" t="s">
        <v>79</v>
      </c>
      <c r="D137" s="91" t="s">
        <v>1324</v>
      </c>
      <c r="E137" s="42">
        <v>49</v>
      </c>
    </row>
    <row r="138" spans="1:6" ht="30">
      <c r="A138" s="116"/>
      <c r="B138" s="123" t="s">
        <v>69</v>
      </c>
      <c r="C138" s="91" t="s">
        <v>70</v>
      </c>
      <c r="D138" s="91" t="s">
        <v>1324</v>
      </c>
      <c r="E138" s="42">
        <v>51</v>
      </c>
    </row>
    <row r="139" spans="1:6" ht="30">
      <c r="A139" s="98" t="s">
        <v>81</v>
      </c>
      <c r="B139" s="122" t="s">
        <v>80</v>
      </c>
      <c r="C139" s="98" t="s">
        <v>1416</v>
      </c>
      <c r="D139" s="98" t="s">
        <v>9</v>
      </c>
      <c r="E139" s="95">
        <f>E140/E141*100</f>
        <v>58.82352941176471</v>
      </c>
      <c r="F139" s="3" t="s">
        <v>34</v>
      </c>
    </row>
    <row r="140" spans="1:6" ht="30">
      <c r="A140" s="116"/>
      <c r="B140" s="123" t="s">
        <v>82</v>
      </c>
      <c r="C140" s="91" t="s">
        <v>83</v>
      </c>
      <c r="D140" s="91" t="s">
        <v>1324</v>
      </c>
      <c r="E140" s="42">
        <v>30</v>
      </c>
    </row>
    <row r="141" spans="1:6" ht="30">
      <c r="A141" s="116"/>
      <c r="B141" s="123" t="s">
        <v>84</v>
      </c>
      <c r="C141" s="91" t="s">
        <v>70</v>
      </c>
      <c r="D141" s="91" t="s">
        <v>1324</v>
      </c>
      <c r="E141" s="42">
        <v>51</v>
      </c>
    </row>
    <row r="142" spans="1:6" ht="30">
      <c r="A142" s="45" t="s">
        <v>86</v>
      </c>
      <c r="B142" s="46" t="s">
        <v>85</v>
      </c>
      <c r="C142" s="47"/>
      <c r="D142" s="45"/>
      <c r="E142" s="48"/>
      <c r="F142" s="3" t="s">
        <v>34</v>
      </c>
    </row>
    <row r="143" spans="1:6">
      <c r="A143" s="45"/>
      <c r="B143" s="46" t="s">
        <v>1390</v>
      </c>
      <c r="C143" s="47"/>
      <c r="D143" s="45" t="s">
        <v>1324</v>
      </c>
      <c r="E143" s="48">
        <f>E150/E157*100</f>
        <v>2.1477318346045764</v>
      </c>
      <c r="F143" s="3"/>
    </row>
    <row r="144" spans="1:6">
      <c r="A144" s="45"/>
      <c r="B144" s="46" t="s">
        <v>1391</v>
      </c>
      <c r="C144" s="47"/>
      <c r="D144" s="45" t="s">
        <v>1324</v>
      </c>
      <c r="E144" s="48">
        <f t="shared" ref="E144" si="30">E151/E158*100</f>
        <v>2.1477318346045764</v>
      </c>
      <c r="F144" s="3"/>
    </row>
    <row r="145" spans="1:6">
      <c r="A145" s="45"/>
      <c r="B145" s="46" t="s">
        <v>1393</v>
      </c>
      <c r="C145" s="47"/>
      <c r="D145" s="45" t="s">
        <v>1324</v>
      </c>
      <c r="E145" s="48" t="e">
        <f t="shared" ref="E145" si="31">E152/E159*100</f>
        <v>#DIV/0!</v>
      </c>
      <c r="F145" s="3"/>
    </row>
    <row r="146" spans="1:6">
      <c r="A146" s="45"/>
      <c r="B146" s="46" t="s">
        <v>1392</v>
      </c>
      <c r="C146" s="47"/>
      <c r="D146" s="45" t="s">
        <v>1324</v>
      </c>
      <c r="E146" s="48" t="e">
        <f>E153/E160*100</f>
        <v>#DIV/0!</v>
      </c>
      <c r="F146" s="3"/>
    </row>
    <row r="147" spans="1:6">
      <c r="A147" s="45"/>
      <c r="B147" s="46" t="s">
        <v>1391</v>
      </c>
      <c r="C147" s="47"/>
      <c r="D147" s="45" t="s">
        <v>1324</v>
      </c>
      <c r="E147" s="48" t="e">
        <f t="shared" ref="E147" si="32">E154/E161*100</f>
        <v>#DIV/0!</v>
      </c>
      <c r="F147" s="3"/>
    </row>
    <row r="148" spans="1:6">
      <c r="A148" s="45"/>
      <c r="B148" s="46" t="s">
        <v>1393</v>
      </c>
      <c r="C148" s="47"/>
      <c r="D148" s="45" t="s">
        <v>1324</v>
      </c>
      <c r="E148" s="48" t="e">
        <f t="shared" ref="E148" si="33">E155/E162*100</f>
        <v>#DIV/0!</v>
      </c>
      <c r="F148" s="3"/>
    </row>
    <row r="149" spans="1:6" ht="45">
      <c r="A149" s="8"/>
      <c r="B149" s="169" t="s">
        <v>87</v>
      </c>
      <c r="C149" s="6"/>
      <c r="D149" s="6"/>
      <c r="E149" s="11"/>
    </row>
    <row r="150" spans="1:6">
      <c r="A150" s="192"/>
      <c r="B150" s="170" t="s">
        <v>1390</v>
      </c>
      <c r="C150" s="195" t="s">
        <v>88</v>
      </c>
      <c r="D150" s="195" t="s">
        <v>1324</v>
      </c>
      <c r="E150" s="11">
        <f>E151+E152</f>
        <v>321</v>
      </c>
    </row>
    <row r="151" spans="1:6">
      <c r="A151" s="193"/>
      <c r="B151" s="171" t="s">
        <v>1391</v>
      </c>
      <c r="C151" s="196"/>
      <c r="D151" s="196" t="s">
        <v>1324</v>
      </c>
      <c r="E151" s="11">
        <v>321</v>
      </c>
    </row>
    <row r="152" spans="1:6">
      <c r="A152" s="194"/>
      <c r="B152" s="172" t="s">
        <v>1393</v>
      </c>
      <c r="C152" s="197"/>
      <c r="D152" s="197" t="s">
        <v>1324</v>
      </c>
      <c r="E152" s="11">
        <v>0</v>
      </c>
    </row>
    <row r="153" spans="1:6">
      <c r="A153" s="192"/>
      <c r="B153" s="170" t="s">
        <v>1392</v>
      </c>
      <c r="C153" s="195" t="s">
        <v>88</v>
      </c>
      <c r="D153" s="195" t="s">
        <v>1324</v>
      </c>
      <c r="E153" s="11">
        <f>E154+E155</f>
        <v>0</v>
      </c>
    </row>
    <row r="154" spans="1:6">
      <c r="A154" s="193"/>
      <c r="B154" s="171" t="s">
        <v>1391</v>
      </c>
      <c r="C154" s="196"/>
      <c r="D154" s="196" t="s">
        <v>1324</v>
      </c>
      <c r="E154" s="11">
        <v>0</v>
      </c>
    </row>
    <row r="155" spans="1:6">
      <c r="A155" s="194"/>
      <c r="B155" s="172" t="s">
        <v>1393</v>
      </c>
      <c r="C155" s="197"/>
      <c r="D155" s="197" t="s">
        <v>1324</v>
      </c>
      <c r="E155" s="11">
        <v>0</v>
      </c>
    </row>
    <row r="156" spans="1:6" ht="30">
      <c r="A156" s="8"/>
      <c r="B156" s="169" t="s">
        <v>89</v>
      </c>
      <c r="C156" s="6"/>
      <c r="D156" s="6"/>
      <c r="E156" s="37"/>
      <c r="F156" s="38"/>
    </row>
    <row r="157" spans="1:6">
      <c r="A157" s="192"/>
      <c r="B157" s="170" t="s">
        <v>1390</v>
      </c>
      <c r="C157" s="195" t="s">
        <v>90</v>
      </c>
      <c r="D157" s="195" t="s">
        <v>1132</v>
      </c>
      <c r="E157" s="37">
        <f>E158+E159</f>
        <v>14946</v>
      </c>
      <c r="F157" s="38"/>
    </row>
    <row r="158" spans="1:6">
      <c r="A158" s="193"/>
      <c r="B158" s="171" t="s">
        <v>1391</v>
      </c>
      <c r="C158" s="196"/>
      <c r="D158" s="196"/>
      <c r="E158" s="37">
        <v>14946</v>
      </c>
      <c r="F158" s="38"/>
    </row>
    <row r="159" spans="1:6">
      <c r="A159" s="194"/>
      <c r="B159" s="172" t="s">
        <v>1393</v>
      </c>
      <c r="C159" s="197"/>
      <c r="D159" s="197"/>
      <c r="E159" s="37">
        <v>0</v>
      </c>
      <c r="F159" s="38"/>
    </row>
    <row r="160" spans="1:6">
      <c r="A160" s="192"/>
      <c r="B160" s="170" t="s">
        <v>1392</v>
      </c>
      <c r="C160" s="195" t="s">
        <v>90</v>
      </c>
      <c r="D160" s="195" t="s">
        <v>1132</v>
      </c>
      <c r="E160" s="37">
        <f>E161+E162</f>
        <v>0</v>
      </c>
      <c r="F160" s="38"/>
    </row>
    <row r="161" spans="1:6">
      <c r="A161" s="193"/>
      <c r="B161" s="171" t="s">
        <v>1391</v>
      </c>
      <c r="C161" s="196"/>
      <c r="D161" s="196"/>
      <c r="E161" s="37">
        <v>0</v>
      </c>
    </row>
    <row r="162" spans="1:6" ht="15" customHeight="1">
      <c r="A162" s="194"/>
      <c r="B162" s="172" t="s">
        <v>1393</v>
      </c>
      <c r="C162" s="197"/>
      <c r="D162" s="197"/>
      <c r="E162" s="37">
        <v>0</v>
      </c>
    </row>
    <row r="163" spans="1:6" ht="30">
      <c r="A163" s="50" t="s">
        <v>92</v>
      </c>
      <c r="B163" s="51" t="s">
        <v>91</v>
      </c>
      <c r="C163" s="47"/>
      <c r="D163" s="47"/>
      <c r="E163" s="47"/>
    </row>
    <row r="164" spans="1:6" ht="45" customHeight="1">
      <c r="A164" s="98" t="s">
        <v>94</v>
      </c>
      <c r="B164" s="122" t="s">
        <v>93</v>
      </c>
      <c r="C164" s="198" t="s">
        <v>1416</v>
      </c>
      <c r="D164" s="198" t="s">
        <v>9</v>
      </c>
      <c r="E164" s="95">
        <f t="shared" ref="E164:E166" si="34">E167/E170*100</f>
        <v>4.017391304347826</v>
      </c>
      <c r="F164" s="3" t="s">
        <v>98</v>
      </c>
    </row>
    <row r="165" spans="1:6" ht="15" customHeight="1">
      <c r="A165" s="98"/>
      <c r="B165" s="46" t="s">
        <v>1391</v>
      </c>
      <c r="C165" s="199"/>
      <c r="D165" s="199"/>
      <c r="E165" s="95">
        <f t="shared" si="34"/>
        <v>4.017391304347826</v>
      </c>
      <c r="F165" s="3"/>
    </row>
    <row r="166" spans="1:6">
      <c r="A166" s="98"/>
      <c r="B166" s="46" t="s">
        <v>1393</v>
      </c>
      <c r="C166" s="200"/>
      <c r="D166" s="200"/>
      <c r="E166" s="95" t="e">
        <f t="shared" si="34"/>
        <v>#DIV/0!</v>
      </c>
      <c r="F166" s="3"/>
    </row>
    <row r="167" spans="1:6" ht="45">
      <c r="A167" s="192"/>
      <c r="B167" s="170" t="s">
        <v>95</v>
      </c>
      <c r="C167" s="195" t="s">
        <v>96</v>
      </c>
      <c r="D167" s="195" t="s">
        <v>1132</v>
      </c>
      <c r="E167" s="42">
        <f>E168+E169</f>
        <v>693</v>
      </c>
    </row>
    <row r="168" spans="1:6">
      <c r="A168" s="193"/>
      <c r="B168" s="171" t="s">
        <v>1391</v>
      </c>
      <c r="C168" s="196"/>
      <c r="D168" s="196"/>
      <c r="E168" s="42">
        <v>693</v>
      </c>
    </row>
    <row r="169" spans="1:6">
      <c r="A169" s="194"/>
      <c r="B169" s="172" t="s">
        <v>1393</v>
      </c>
      <c r="C169" s="197"/>
      <c r="D169" s="197"/>
      <c r="E169" s="42">
        <v>0</v>
      </c>
    </row>
    <row r="170" spans="1:6" ht="45">
      <c r="A170" s="192"/>
      <c r="B170" s="170" t="s">
        <v>20</v>
      </c>
      <c r="C170" s="195" t="s">
        <v>97</v>
      </c>
      <c r="D170" s="195" t="s">
        <v>1132</v>
      </c>
      <c r="E170" s="42">
        <f>E171+E172</f>
        <v>17250</v>
      </c>
      <c r="F170" s="38"/>
    </row>
    <row r="171" spans="1:6">
      <c r="A171" s="193"/>
      <c r="B171" s="171" t="s">
        <v>1391</v>
      </c>
      <c r="C171" s="196"/>
      <c r="D171" s="196"/>
      <c r="E171" s="37">
        <v>17250</v>
      </c>
      <c r="F171" s="38"/>
    </row>
    <row r="172" spans="1:6">
      <c r="A172" s="194"/>
      <c r="B172" s="172" t="s">
        <v>1393</v>
      </c>
      <c r="C172" s="197"/>
      <c r="D172" s="197"/>
      <c r="E172" s="37">
        <v>0</v>
      </c>
      <c r="F172" s="38"/>
    </row>
    <row r="173" spans="1:6" ht="45">
      <c r="A173" s="45" t="s">
        <v>100</v>
      </c>
      <c r="B173" s="46" t="s">
        <v>99</v>
      </c>
      <c r="C173" s="198"/>
      <c r="D173" s="198" t="s">
        <v>9</v>
      </c>
      <c r="E173" s="48">
        <f t="shared" ref="E173" si="35">E176/E179*100</f>
        <v>0.99130434782608701</v>
      </c>
      <c r="F173" s="3" t="s">
        <v>103</v>
      </c>
    </row>
    <row r="174" spans="1:6">
      <c r="A174" s="45"/>
      <c r="B174" s="46" t="s">
        <v>1391</v>
      </c>
      <c r="C174" s="199"/>
      <c r="D174" s="199"/>
      <c r="E174" s="48">
        <f t="shared" ref="E174" si="36">E177/E180*100</f>
        <v>0.99130434782608701</v>
      </c>
      <c r="F174" s="3"/>
    </row>
    <row r="175" spans="1:6">
      <c r="A175" s="45"/>
      <c r="B175" s="46" t="s">
        <v>1393</v>
      </c>
      <c r="C175" s="200"/>
      <c r="D175" s="200"/>
      <c r="E175" s="48" t="e">
        <f t="shared" ref="E175" si="37">E178/E181*100</f>
        <v>#DIV/0!</v>
      </c>
      <c r="F175" s="3"/>
    </row>
    <row r="176" spans="1:6" ht="45">
      <c r="A176" s="192"/>
      <c r="B176" s="170" t="s">
        <v>101</v>
      </c>
      <c r="C176" s="195" t="s">
        <v>102</v>
      </c>
      <c r="D176" s="195" t="s">
        <v>1132</v>
      </c>
      <c r="E176" s="37">
        <f>E177+E178</f>
        <v>171</v>
      </c>
    </row>
    <row r="177" spans="1:6">
      <c r="A177" s="193"/>
      <c r="B177" s="171" t="s">
        <v>1391</v>
      </c>
      <c r="C177" s="196"/>
      <c r="D177" s="196"/>
      <c r="E177" s="11">
        <v>171</v>
      </c>
    </row>
    <row r="178" spans="1:6">
      <c r="A178" s="194"/>
      <c r="B178" s="172" t="s">
        <v>1393</v>
      </c>
      <c r="C178" s="197"/>
      <c r="D178" s="197"/>
      <c r="E178" s="11">
        <v>0</v>
      </c>
    </row>
    <row r="179" spans="1:6" ht="45">
      <c r="A179" s="192"/>
      <c r="B179" s="170" t="s">
        <v>20</v>
      </c>
      <c r="C179" s="195" t="s">
        <v>21</v>
      </c>
      <c r="D179" s="195" t="s">
        <v>1132</v>
      </c>
      <c r="E179" s="37">
        <f>E180+E181</f>
        <v>17250</v>
      </c>
      <c r="F179" s="38"/>
    </row>
    <row r="180" spans="1:6">
      <c r="A180" s="193"/>
      <c r="B180" s="171" t="s">
        <v>1391</v>
      </c>
      <c r="C180" s="196"/>
      <c r="D180" s="196"/>
      <c r="E180" s="37">
        <v>17250</v>
      </c>
    </row>
    <row r="181" spans="1:6">
      <c r="A181" s="194"/>
      <c r="B181" s="172" t="s">
        <v>1393</v>
      </c>
      <c r="C181" s="197"/>
      <c r="D181" s="197"/>
      <c r="E181" s="37">
        <v>0</v>
      </c>
    </row>
    <row r="182" spans="1:6" ht="60" hidden="1" customHeight="1">
      <c r="A182" s="39" t="s">
        <v>1620</v>
      </c>
      <c r="B182" s="71" t="s">
        <v>1621</v>
      </c>
      <c r="C182" s="72" t="s">
        <v>1657</v>
      </c>
      <c r="D182" s="39"/>
      <c r="E182" s="40"/>
    </row>
    <row r="183" spans="1:6" ht="30" hidden="1" customHeight="1">
      <c r="A183" s="39"/>
      <c r="B183" s="71" t="s">
        <v>1622</v>
      </c>
      <c r="C183" s="8"/>
      <c r="D183" s="39" t="s">
        <v>9</v>
      </c>
      <c r="E183" s="40"/>
    </row>
    <row r="184" spans="1:6" ht="15" hidden="1" customHeight="1">
      <c r="A184" s="39"/>
      <c r="B184" s="71" t="s">
        <v>1623</v>
      </c>
      <c r="C184" s="8"/>
      <c r="D184" s="39" t="s">
        <v>9</v>
      </c>
      <c r="E184" s="40"/>
    </row>
    <row r="185" spans="1:6" ht="15" hidden="1" customHeight="1">
      <c r="A185" s="39"/>
      <c r="B185" s="71" t="s">
        <v>1624</v>
      </c>
      <c r="C185" s="8"/>
      <c r="D185" s="39" t="s">
        <v>9</v>
      </c>
      <c r="E185" s="40"/>
    </row>
    <row r="186" spans="1:6" hidden="1">
      <c r="A186" s="39"/>
      <c r="B186" s="71" t="s">
        <v>1625</v>
      </c>
      <c r="C186" s="8"/>
      <c r="D186" s="39" t="s">
        <v>9</v>
      </c>
      <c r="E186" s="40"/>
    </row>
    <row r="187" spans="1:6" hidden="1">
      <c r="A187" s="39"/>
      <c r="B187" s="71" t="s">
        <v>1626</v>
      </c>
      <c r="C187" s="8"/>
      <c r="D187" s="39" t="s">
        <v>9</v>
      </c>
      <c r="E187" s="40"/>
    </row>
    <row r="188" spans="1:6" hidden="1">
      <c r="A188" s="39"/>
      <c r="B188" s="71" t="s">
        <v>1627</v>
      </c>
      <c r="C188" s="8"/>
      <c r="D188" s="39" t="s">
        <v>9</v>
      </c>
      <c r="E188" s="40"/>
    </row>
    <row r="189" spans="1:6" hidden="1">
      <c r="A189" s="39"/>
      <c r="B189" s="71" t="s">
        <v>1628</v>
      </c>
      <c r="C189" s="8"/>
      <c r="D189" s="39" t="s">
        <v>9</v>
      </c>
      <c r="E189" s="40"/>
    </row>
    <row r="190" spans="1:6" hidden="1">
      <c r="A190" s="39"/>
      <c r="B190" s="71" t="s">
        <v>1629</v>
      </c>
      <c r="C190" s="8"/>
      <c r="D190" s="39" t="s">
        <v>9</v>
      </c>
      <c r="E190" s="40"/>
    </row>
    <row r="191" spans="1:6" hidden="1">
      <c r="A191" s="39"/>
      <c r="B191" s="71" t="s">
        <v>1630</v>
      </c>
      <c r="C191" s="8"/>
      <c r="D191" s="39" t="s">
        <v>9</v>
      </c>
      <c r="E191" s="40"/>
    </row>
    <row r="192" spans="1:6" hidden="1">
      <c r="A192" s="39"/>
      <c r="B192" s="71" t="s">
        <v>1631</v>
      </c>
      <c r="C192" s="8"/>
      <c r="D192" s="39" t="s">
        <v>9</v>
      </c>
      <c r="E192" s="40"/>
    </row>
    <row r="193" spans="1:5" ht="30" hidden="1">
      <c r="A193" s="39"/>
      <c r="B193" s="71" t="s">
        <v>1632</v>
      </c>
      <c r="C193" s="8"/>
      <c r="D193" s="39" t="s">
        <v>9</v>
      </c>
      <c r="E193" s="40"/>
    </row>
    <row r="194" spans="1:5" hidden="1">
      <c r="A194" s="39"/>
      <c r="B194" s="71" t="s">
        <v>1633</v>
      </c>
      <c r="C194" s="8"/>
      <c r="D194" s="39" t="s">
        <v>9</v>
      </c>
      <c r="E194" s="40"/>
    </row>
    <row r="195" spans="1:5" hidden="1">
      <c r="A195" s="39"/>
      <c r="B195" s="71" t="s">
        <v>1634</v>
      </c>
      <c r="C195" s="8"/>
      <c r="D195" s="39" t="s">
        <v>9</v>
      </c>
      <c r="E195" s="40"/>
    </row>
    <row r="196" spans="1:5" ht="30" hidden="1">
      <c r="A196" s="39"/>
      <c r="B196" s="71" t="s">
        <v>1635</v>
      </c>
      <c r="C196" s="8"/>
      <c r="D196" s="39" t="s">
        <v>9</v>
      </c>
      <c r="E196" s="40"/>
    </row>
    <row r="197" spans="1:5" hidden="1">
      <c r="A197" s="39"/>
      <c r="B197" s="71" t="s">
        <v>1636</v>
      </c>
      <c r="C197" s="8"/>
      <c r="D197" s="39" t="s">
        <v>9</v>
      </c>
      <c r="E197" s="40"/>
    </row>
    <row r="198" spans="1:5" ht="45" hidden="1">
      <c r="A198" s="39" t="s">
        <v>1637</v>
      </c>
      <c r="B198" s="71" t="s">
        <v>1638</v>
      </c>
      <c r="C198" s="72" t="s">
        <v>1657</v>
      </c>
      <c r="D198" s="39"/>
      <c r="E198" s="40"/>
    </row>
    <row r="199" spans="1:5" ht="30" hidden="1">
      <c r="A199" s="39"/>
      <c r="B199" s="71" t="s">
        <v>1622</v>
      </c>
      <c r="C199" s="8"/>
      <c r="D199" s="39" t="s">
        <v>9</v>
      </c>
      <c r="E199" s="40"/>
    </row>
    <row r="200" spans="1:5" hidden="1">
      <c r="A200" s="39"/>
      <c r="B200" s="71" t="s">
        <v>1623</v>
      </c>
      <c r="C200" s="8"/>
      <c r="D200" s="39" t="s">
        <v>9</v>
      </c>
      <c r="E200" s="40"/>
    </row>
    <row r="201" spans="1:5" hidden="1">
      <c r="A201" s="39"/>
      <c r="B201" s="71" t="s">
        <v>1624</v>
      </c>
      <c r="C201" s="8"/>
      <c r="D201" s="39" t="s">
        <v>9</v>
      </c>
      <c r="E201" s="40"/>
    </row>
    <row r="202" spans="1:5" hidden="1">
      <c r="A202" s="39"/>
      <c r="B202" s="71" t="s">
        <v>1625</v>
      </c>
      <c r="C202" s="8"/>
      <c r="D202" s="39" t="s">
        <v>9</v>
      </c>
      <c r="E202" s="40"/>
    </row>
    <row r="203" spans="1:5" hidden="1">
      <c r="A203" s="39"/>
      <c r="B203" s="71" t="s">
        <v>1626</v>
      </c>
      <c r="C203" s="8"/>
      <c r="D203" s="39" t="s">
        <v>9</v>
      </c>
      <c r="E203" s="40"/>
    </row>
    <row r="204" spans="1:5" hidden="1">
      <c r="A204" s="39"/>
      <c r="B204" s="71" t="s">
        <v>1627</v>
      </c>
      <c r="C204" s="8"/>
      <c r="D204" s="39" t="s">
        <v>9</v>
      </c>
      <c r="E204" s="40"/>
    </row>
    <row r="205" spans="1:5" hidden="1">
      <c r="A205" s="39"/>
      <c r="B205" s="71" t="s">
        <v>1628</v>
      </c>
      <c r="C205" s="8"/>
      <c r="D205" s="39" t="s">
        <v>9</v>
      </c>
      <c r="E205" s="40"/>
    </row>
    <row r="206" spans="1:5" hidden="1">
      <c r="A206" s="39"/>
      <c r="B206" s="71" t="s">
        <v>1629</v>
      </c>
      <c r="C206" s="8"/>
      <c r="D206" s="39" t="s">
        <v>9</v>
      </c>
      <c r="E206" s="40"/>
    </row>
    <row r="207" spans="1:5" hidden="1">
      <c r="A207" s="39"/>
      <c r="B207" s="71" t="s">
        <v>1630</v>
      </c>
      <c r="C207" s="8"/>
      <c r="D207" s="39" t="s">
        <v>9</v>
      </c>
      <c r="E207" s="40"/>
    </row>
    <row r="208" spans="1:5" hidden="1">
      <c r="A208" s="39"/>
      <c r="B208" s="71" t="s">
        <v>1631</v>
      </c>
      <c r="C208" s="8"/>
      <c r="D208" s="39" t="s">
        <v>9</v>
      </c>
      <c r="E208" s="40"/>
    </row>
    <row r="209" spans="1:6" ht="30" hidden="1">
      <c r="A209" s="39"/>
      <c r="B209" s="71" t="s">
        <v>1632</v>
      </c>
      <c r="C209" s="8"/>
      <c r="D209" s="39" t="s">
        <v>9</v>
      </c>
      <c r="E209" s="40"/>
    </row>
    <row r="210" spans="1:6" hidden="1">
      <c r="A210" s="39"/>
      <c r="B210" s="71" t="s">
        <v>1633</v>
      </c>
      <c r="C210" s="8"/>
      <c r="D210" s="39" t="s">
        <v>9</v>
      </c>
      <c r="E210" s="40"/>
    </row>
    <row r="211" spans="1:6" hidden="1">
      <c r="A211" s="39"/>
      <c r="B211" s="71" t="s">
        <v>1634</v>
      </c>
      <c r="C211" s="8"/>
      <c r="D211" s="39" t="s">
        <v>9</v>
      </c>
      <c r="E211" s="40"/>
    </row>
    <row r="212" spans="1:6" ht="30" hidden="1">
      <c r="A212" s="39"/>
      <c r="B212" s="71" t="s">
        <v>1635</v>
      </c>
      <c r="C212" s="8"/>
      <c r="D212" s="39" t="s">
        <v>9</v>
      </c>
      <c r="E212" s="40"/>
    </row>
    <row r="213" spans="1:6" hidden="1">
      <c r="A213" s="39"/>
      <c r="B213" s="71" t="s">
        <v>1636</v>
      </c>
      <c r="C213" s="8"/>
      <c r="D213" s="39" t="s">
        <v>9</v>
      </c>
      <c r="E213" s="40"/>
    </row>
    <row r="214" spans="1:6" ht="45" hidden="1">
      <c r="A214" s="39" t="s">
        <v>1639</v>
      </c>
      <c r="B214" s="71" t="s">
        <v>1640</v>
      </c>
      <c r="C214" s="72" t="s">
        <v>1657</v>
      </c>
      <c r="D214" s="39" t="s">
        <v>9</v>
      </c>
      <c r="E214" s="40"/>
    </row>
    <row r="215" spans="1:6" ht="30">
      <c r="A215" s="50" t="s">
        <v>105</v>
      </c>
      <c r="B215" s="51" t="s">
        <v>104</v>
      </c>
      <c r="C215" s="47"/>
      <c r="D215" s="47"/>
      <c r="E215" s="47"/>
    </row>
    <row r="216" spans="1:6" ht="30">
      <c r="A216" s="98" t="s">
        <v>107</v>
      </c>
      <c r="B216" s="122" t="s">
        <v>106</v>
      </c>
      <c r="C216" s="198" t="s">
        <v>1416</v>
      </c>
      <c r="D216" s="198" t="s">
        <v>1325</v>
      </c>
      <c r="E216" s="95">
        <f t="shared" ref="E216:E218" si="38">E219/E222</f>
        <v>14.000779469960428</v>
      </c>
      <c r="F216" s="3" t="s">
        <v>112</v>
      </c>
    </row>
    <row r="217" spans="1:6">
      <c r="A217" s="98"/>
      <c r="B217" s="46" t="s">
        <v>1391</v>
      </c>
      <c r="C217" s="199"/>
      <c r="D217" s="199"/>
      <c r="E217" s="95">
        <f t="shared" si="38"/>
        <v>14.000779469960428</v>
      </c>
      <c r="F217" s="3"/>
    </row>
    <row r="218" spans="1:6">
      <c r="A218" s="98"/>
      <c r="B218" s="46" t="s">
        <v>1393</v>
      </c>
      <c r="C218" s="200"/>
      <c r="D218" s="200"/>
      <c r="E218" s="95" t="e">
        <f t="shared" si="38"/>
        <v>#DIV/0!</v>
      </c>
      <c r="F218" s="3"/>
    </row>
    <row r="219" spans="1:6" ht="45">
      <c r="A219" s="192"/>
      <c r="B219" s="170" t="s">
        <v>108</v>
      </c>
      <c r="C219" s="195" t="s">
        <v>109</v>
      </c>
      <c r="D219" s="195" t="s">
        <v>1325</v>
      </c>
      <c r="E219" s="81">
        <f>E220+E221</f>
        <v>233505</v>
      </c>
    </row>
    <row r="220" spans="1:6">
      <c r="A220" s="193"/>
      <c r="B220" s="171" t="s">
        <v>1391</v>
      </c>
      <c r="C220" s="196"/>
      <c r="D220" s="196"/>
      <c r="E220" s="81">
        <v>233505</v>
      </c>
    </row>
    <row r="221" spans="1:6">
      <c r="A221" s="194"/>
      <c r="B221" s="172" t="s">
        <v>1393</v>
      </c>
      <c r="C221" s="197"/>
      <c r="D221" s="197"/>
      <c r="E221" s="81">
        <v>0</v>
      </c>
    </row>
    <row r="222" spans="1:6" ht="45">
      <c r="A222" s="192"/>
      <c r="B222" s="170" t="s">
        <v>110</v>
      </c>
      <c r="C222" s="195" t="s">
        <v>111</v>
      </c>
      <c r="D222" s="195" t="s">
        <v>1132</v>
      </c>
      <c r="E222" s="81">
        <f>E223+E224</f>
        <v>16678</v>
      </c>
    </row>
    <row r="223" spans="1:6">
      <c r="A223" s="193"/>
      <c r="B223" s="171" t="s">
        <v>1391</v>
      </c>
      <c r="C223" s="196"/>
      <c r="D223" s="196"/>
      <c r="E223" s="81">
        <v>16678</v>
      </c>
    </row>
    <row r="224" spans="1:6">
      <c r="A224" s="194"/>
      <c r="B224" s="172" t="s">
        <v>1393</v>
      </c>
      <c r="C224" s="197"/>
      <c r="D224" s="197"/>
      <c r="E224" s="81">
        <v>0</v>
      </c>
    </row>
    <row r="225" spans="1:6" ht="45">
      <c r="A225" s="50" t="s">
        <v>114</v>
      </c>
      <c r="B225" s="51" t="s">
        <v>113</v>
      </c>
      <c r="C225" s="47"/>
      <c r="D225" s="47"/>
      <c r="E225" s="47"/>
    </row>
    <row r="226" spans="1:6" ht="75">
      <c r="A226" s="45" t="s">
        <v>116</v>
      </c>
      <c r="B226" s="46" t="s">
        <v>115</v>
      </c>
      <c r="C226" s="198"/>
      <c r="D226" s="198" t="s">
        <v>9</v>
      </c>
      <c r="E226" s="48"/>
      <c r="F226" s="3" t="s">
        <v>121</v>
      </c>
    </row>
    <row r="227" spans="1:6">
      <c r="A227" s="45"/>
      <c r="B227" s="46" t="s">
        <v>1390</v>
      </c>
      <c r="C227" s="199"/>
      <c r="D227" s="199"/>
      <c r="E227" s="48">
        <f t="shared" ref="E227" si="39">E230/E233*100</f>
        <v>92.72727272727272</v>
      </c>
      <c r="F227" s="85"/>
    </row>
    <row r="228" spans="1:6">
      <c r="A228" s="45"/>
      <c r="B228" s="46" t="s">
        <v>1392</v>
      </c>
      <c r="C228" s="200"/>
      <c r="D228" s="200"/>
      <c r="E228" s="48" t="e">
        <f t="shared" ref="E228" si="40">E231/E234*100</f>
        <v>#DIV/0!</v>
      </c>
      <c r="F228" s="85"/>
    </row>
    <row r="229" spans="1:6" ht="30">
      <c r="A229" s="192"/>
      <c r="B229" s="170" t="s">
        <v>117</v>
      </c>
      <c r="C229" s="195" t="s">
        <v>118</v>
      </c>
      <c r="D229" s="195" t="s">
        <v>1324</v>
      </c>
      <c r="E229" s="11"/>
      <c r="F229" s="3"/>
    </row>
    <row r="230" spans="1:6">
      <c r="A230" s="193"/>
      <c r="B230" s="171" t="s">
        <v>1390</v>
      </c>
      <c r="C230" s="196"/>
      <c r="D230" s="196"/>
      <c r="E230" s="11">
        <v>51</v>
      </c>
      <c r="F230" s="3"/>
    </row>
    <row r="231" spans="1:6">
      <c r="A231" s="194"/>
      <c r="B231" s="172" t="s">
        <v>1392</v>
      </c>
      <c r="C231" s="197"/>
      <c r="D231" s="197"/>
      <c r="E231" s="11">
        <v>0</v>
      </c>
      <c r="F231" s="3"/>
    </row>
    <row r="232" spans="1:6" ht="45">
      <c r="A232" s="192"/>
      <c r="B232" s="170" t="s">
        <v>120</v>
      </c>
      <c r="C232" s="195" t="s">
        <v>119</v>
      </c>
      <c r="D232" s="195" t="s">
        <v>1324</v>
      </c>
      <c r="E232" s="11"/>
      <c r="F232" s="3"/>
    </row>
    <row r="233" spans="1:6">
      <c r="A233" s="193"/>
      <c r="B233" s="171" t="s">
        <v>1390</v>
      </c>
      <c r="C233" s="196"/>
      <c r="D233" s="196"/>
      <c r="E233" s="11">
        <v>55</v>
      </c>
      <c r="F233" s="3"/>
    </row>
    <row r="234" spans="1:6">
      <c r="A234" s="194"/>
      <c r="B234" s="172" t="s">
        <v>1392</v>
      </c>
      <c r="C234" s="197"/>
      <c r="D234" s="197"/>
      <c r="E234" s="11">
        <v>0</v>
      </c>
      <c r="F234" s="3"/>
    </row>
    <row r="235" spans="1:6" ht="30">
      <c r="A235" s="50" t="s">
        <v>123</v>
      </c>
      <c r="B235" s="51" t="s">
        <v>122</v>
      </c>
      <c r="C235" s="47"/>
      <c r="D235" s="47"/>
      <c r="E235" s="47"/>
    </row>
    <row r="236" spans="1:6" ht="60">
      <c r="A236" s="98" t="s">
        <v>125</v>
      </c>
      <c r="B236" s="122" t="s">
        <v>124</v>
      </c>
      <c r="C236" s="198" t="s">
        <v>1416</v>
      </c>
      <c r="D236" s="198" t="s">
        <v>1326</v>
      </c>
      <c r="E236" s="95"/>
      <c r="F236" s="3" t="s">
        <v>1379</v>
      </c>
    </row>
    <row r="237" spans="1:6">
      <c r="A237" s="98"/>
      <c r="B237" s="122" t="s">
        <v>1390</v>
      </c>
      <c r="C237" s="199"/>
      <c r="D237" s="199"/>
      <c r="E237" s="95">
        <f t="shared" ref="E237:E238" si="41">E240/E243</f>
        <v>211.0817843866171</v>
      </c>
      <c r="F237" s="3"/>
    </row>
    <row r="238" spans="1:6">
      <c r="A238" s="98"/>
      <c r="B238" s="122" t="s">
        <v>1392</v>
      </c>
      <c r="C238" s="200"/>
      <c r="D238" s="200"/>
      <c r="E238" s="95" t="e">
        <f t="shared" si="41"/>
        <v>#DIV/0!</v>
      </c>
      <c r="F238" s="3"/>
    </row>
    <row r="239" spans="1:6" ht="30">
      <c r="A239" s="192"/>
      <c r="B239" s="170" t="s">
        <v>126</v>
      </c>
      <c r="C239" s="195" t="s">
        <v>127</v>
      </c>
      <c r="D239" s="195" t="s">
        <v>1326</v>
      </c>
      <c r="E239" s="124"/>
    </row>
    <row r="240" spans="1:6">
      <c r="A240" s="193"/>
      <c r="B240" s="171" t="s">
        <v>1390</v>
      </c>
      <c r="C240" s="196"/>
      <c r="D240" s="196"/>
      <c r="E240" s="124">
        <v>3520422</v>
      </c>
    </row>
    <row r="241" spans="1:6">
      <c r="A241" s="194"/>
      <c r="B241" s="172" t="s">
        <v>1392</v>
      </c>
      <c r="C241" s="197"/>
      <c r="D241" s="197"/>
      <c r="E241" s="124">
        <v>0</v>
      </c>
    </row>
    <row r="242" spans="1:6" ht="30">
      <c r="A242" s="192"/>
      <c r="B242" s="170" t="s">
        <v>128</v>
      </c>
      <c r="C242" s="195" t="s">
        <v>111</v>
      </c>
      <c r="D242" s="195" t="s">
        <v>1132</v>
      </c>
      <c r="E242" s="81"/>
    </row>
    <row r="243" spans="1:6">
      <c r="A243" s="193"/>
      <c r="B243" s="171" t="s">
        <v>1390</v>
      </c>
      <c r="C243" s="196"/>
      <c r="D243" s="196"/>
      <c r="E243" s="81">
        <v>16678</v>
      </c>
    </row>
    <row r="244" spans="1:6">
      <c r="A244" s="194"/>
      <c r="B244" s="172" t="s">
        <v>1392</v>
      </c>
      <c r="C244" s="197"/>
      <c r="D244" s="197"/>
      <c r="E244" s="81">
        <v>0</v>
      </c>
    </row>
    <row r="245" spans="1:6" ht="60">
      <c r="A245" s="98" t="s">
        <v>129</v>
      </c>
      <c r="B245" s="122" t="s">
        <v>130</v>
      </c>
      <c r="C245" s="198" t="s">
        <v>1416</v>
      </c>
      <c r="D245" s="198" t="s">
        <v>9</v>
      </c>
      <c r="E245" s="95"/>
      <c r="F245" s="3" t="s">
        <v>1379</v>
      </c>
    </row>
    <row r="246" spans="1:6">
      <c r="A246" s="98"/>
      <c r="B246" s="122" t="s">
        <v>1390</v>
      </c>
      <c r="C246" s="199"/>
      <c r="D246" s="199"/>
      <c r="E246" s="95">
        <f t="shared" ref="E246:E247" si="42">E249/E252*100</f>
        <v>9.6437018062039144</v>
      </c>
      <c r="F246" s="85"/>
    </row>
    <row r="247" spans="1:6">
      <c r="A247" s="98"/>
      <c r="B247" s="122" t="s">
        <v>1392</v>
      </c>
      <c r="C247" s="200"/>
      <c r="D247" s="200"/>
      <c r="E247" s="95" t="e">
        <f t="shared" si="42"/>
        <v>#DIV/0!</v>
      </c>
      <c r="F247" s="3"/>
    </row>
    <row r="248" spans="1:6" ht="45">
      <c r="A248" s="192"/>
      <c r="B248" s="170" t="s">
        <v>131</v>
      </c>
      <c r="C248" s="195" t="s">
        <v>132</v>
      </c>
      <c r="D248" s="195" t="s">
        <v>1326</v>
      </c>
      <c r="E248" s="124"/>
    </row>
    <row r="249" spans="1:6">
      <c r="A249" s="193"/>
      <c r="B249" s="171" t="s">
        <v>1390</v>
      </c>
      <c r="C249" s="196"/>
      <c r="D249" s="196"/>
      <c r="E249" s="124">
        <v>339499</v>
      </c>
    </row>
    <row r="250" spans="1:6">
      <c r="A250" s="194"/>
      <c r="B250" s="172" t="s">
        <v>1392</v>
      </c>
      <c r="C250" s="197"/>
      <c r="D250" s="197"/>
      <c r="E250" s="124">
        <v>0</v>
      </c>
    </row>
    <row r="251" spans="1:6" ht="30">
      <c r="A251" s="192"/>
      <c r="B251" s="170" t="s">
        <v>126</v>
      </c>
      <c r="C251" s="195" t="s">
        <v>127</v>
      </c>
      <c r="D251" s="195" t="s">
        <v>1326</v>
      </c>
      <c r="E251" s="124"/>
    </row>
    <row r="252" spans="1:6">
      <c r="A252" s="193"/>
      <c r="B252" s="171" t="s">
        <v>1390</v>
      </c>
      <c r="C252" s="196"/>
      <c r="D252" s="196"/>
      <c r="E252" s="124">
        <v>3520422</v>
      </c>
    </row>
    <row r="253" spans="1:6">
      <c r="A253" s="194"/>
      <c r="B253" s="172" t="s">
        <v>1392</v>
      </c>
      <c r="C253" s="197"/>
      <c r="D253" s="197"/>
      <c r="E253" s="124">
        <v>0</v>
      </c>
    </row>
    <row r="254" spans="1:6" ht="30">
      <c r="A254" s="50" t="s">
        <v>134</v>
      </c>
      <c r="B254" s="51" t="s">
        <v>133</v>
      </c>
      <c r="C254" s="47"/>
      <c r="D254" s="47"/>
      <c r="E254" s="47"/>
    </row>
    <row r="255" spans="1:6" ht="45">
      <c r="A255" s="45" t="s">
        <v>136</v>
      </c>
      <c r="B255" s="46" t="s">
        <v>135</v>
      </c>
      <c r="C255" s="47"/>
      <c r="D255" s="45" t="s">
        <v>9</v>
      </c>
      <c r="E255" s="48">
        <f>E258/E261*100</f>
        <v>0</v>
      </c>
      <c r="F255" s="3" t="s">
        <v>103</v>
      </c>
    </row>
    <row r="256" spans="1:6">
      <c r="A256" s="45"/>
      <c r="B256" s="46" t="s">
        <v>1391</v>
      </c>
      <c r="C256" s="47"/>
      <c r="D256" s="45" t="s">
        <v>9</v>
      </c>
      <c r="E256" s="48">
        <f t="shared" ref="E256" si="43">E259/E262*100</f>
        <v>0</v>
      </c>
      <c r="F256" s="3"/>
    </row>
    <row r="257" spans="1:6">
      <c r="A257" s="45"/>
      <c r="B257" s="46" t="s">
        <v>1393</v>
      </c>
      <c r="C257" s="47"/>
      <c r="D257" s="45" t="s">
        <v>9</v>
      </c>
      <c r="E257" s="48" t="e">
        <f t="shared" ref="E257" si="44">E260/E263*100</f>
        <v>#DIV/0!</v>
      </c>
      <c r="F257" s="3"/>
    </row>
    <row r="258" spans="1:6" ht="45">
      <c r="A258" s="192"/>
      <c r="B258" s="170" t="s">
        <v>137</v>
      </c>
      <c r="C258" s="195" t="s">
        <v>138</v>
      </c>
      <c r="D258" s="195" t="s">
        <v>1324</v>
      </c>
      <c r="E258" s="11">
        <v>0</v>
      </c>
    </row>
    <row r="259" spans="1:6">
      <c r="A259" s="193"/>
      <c r="B259" s="171" t="s">
        <v>1391</v>
      </c>
      <c r="C259" s="196"/>
      <c r="D259" s="196"/>
      <c r="E259" s="11">
        <v>0</v>
      </c>
    </row>
    <row r="260" spans="1:6">
      <c r="A260" s="194"/>
      <c r="B260" s="172" t="s">
        <v>1393</v>
      </c>
      <c r="C260" s="197"/>
      <c r="D260" s="197"/>
      <c r="E260" s="11">
        <v>0</v>
      </c>
    </row>
    <row r="261" spans="1:6" ht="30">
      <c r="A261" s="192"/>
      <c r="B261" s="170" t="s">
        <v>69</v>
      </c>
      <c r="C261" s="195" t="s">
        <v>70</v>
      </c>
      <c r="D261" s="195" t="s">
        <v>1324</v>
      </c>
      <c r="E261" s="11">
        <f>E262+E263</f>
        <v>51</v>
      </c>
    </row>
    <row r="262" spans="1:6">
      <c r="A262" s="193"/>
      <c r="B262" s="171" t="s">
        <v>1391</v>
      </c>
      <c r="C262" s="196"/>
      <c r="D262" s="196"/>
      <c r="E262" s="11">
        <v>51</v>
      </c>
    </row>
    <row r="263" spans="1:6">
      <c r="A263" s="194"/>
      <c r="B263" s="172" t="s">
        <v>1393</v>
      </c>
      <c r="C263" s="197"/>
      <c r="D263" s="197"/>
      <c r="E263" s="11">
        <v>0</v>
      </c>
    </row>
    <row r="264" spans="1:6" ht="45">
      <c r="A264" s="45" t="s">
        <v>140</v>
      </c>
      <c r="B264" s="46" t="s">
        <v>139</v>
      </c>
      <c r="C264" s="47"/>
      <c r="D264" s="45" t="s">
        <v>9</v>
      </c>
      <c r="E264" s="48">
        <f>E267/E270*100</f>
        <v>0</v>
      </c>
      <c r="F264" s="3" t="s">
        <v>142</v>
      </c>
    </row>
    <row r="265" spans="1:6">
      <c r="A265" s="45"/>
      <c r="B265" s="46" t="s">
        <v>1391</v>
      </c>
      <c r="C265" s="47"/>
      <c r="D265" s="45" t="s">
        <v>9</v>
      </c>
      <c r="E265" s="48">
        <f t="shared" ref="E265:E266" si="45">E268/E271*100</f>
        <v>0</v>
      </c>
      <c r="F265" s="3"/>
    </row>
    <row r="266" spans="1:6">
      <c r="A266" s="45"/>
      <c r="B266" s="46" t="s">
        <v>1393</v>
      </c>
      <c r="C266" s="47"/>
      <c r="D266" s="45" t="s">
        <v>9</v>
      </c>
      <c r="E266" s="48" t="e">
        <f t="shared" si="45"/>
        <v>#DIV/0!</v>
      </c>
      <c r="F266" s="3"/>
    </row>
    <row r="267" spans="1:6" ht="30">
      <c r="A267" s="8"/>
      <c r="B267" s="7" t="s">
        <v>141</v>
      </c>
      <c r="C267" s="6" t="s">
        <v>1380</v>
      </c>
      <c r="D267" s="6" t="s">
        <v>1324</v>
      </c>
      <c r="E267" s="11">
        <f>E268+E269</f>
        <v>0</v>
      </c>
    </row>
    <row r="268" spans="1:6">
      <c r="A268" s="8"/>
      <c r="B268" s="7" t="s">
        <v>1391</v>
      </c>
      <c r="C268" s="6"/>
      <c r="D268" s="6" t="s">
        <v>1324</v>
      </c>
      <c r="E268" s="11">
        <v>0</v>
      </c>
    </row>
    <row r="269" spans="1:6">
      <c r="A269" s="8"/>
      <c r="B269" s="7" t="s">
        <v>1393</v>
      </c>
      <c r="C269" s="6"/>
      <c r="D269" s="6" t="s">
        <v>1324</v>
      </c>
      <c r="E269" s="11">
        <v>0</v>
      </c>
    </row>
    <row r="270" spans="1:6" ht="30">
      <c r="A270" s="8"/>
      <c r="B270" s="7" t="s">
        <v>84</v>
      </c>
      <c r="C270" s="6" t="s">
        <v>70</v>
      </c>
      <c r="D270" s="6" t="s">
        <v>1324</v>
      </c>
      <c r="E270" s="11">
        <f>E271+E272</f>
        <v>51</v>
      </c>
    </row>
    <row r="271" spans="1:6">
      <c r="A271" s="8"/>
      <c r="B271" s="7" t="s">
        <v>1391</v>
      </c>
      <c r="C271" s="6"/>
      <c r="D271" s="6" t="s">
        <v>1324</v>
      </c>
      <c r="E271" s="11">
        <v>51</v>
      </c>
    </row>
    <row r="272" spans="1:6">
      <c r="A272" s="8"/>
      <c r="B272" s="7" t="s">
        <v>1393</v>
      </c>
      <c r="C272" s="6"/>
      <c r="D272" s="6" t="s">
        <v>1324</v>
      </c>
      <c r="E272" s="11">
        <v>0</v>
      </c>
    </row>
  </sheetData>
  <mergeCells count="144">
    <mergeCell ref="A7:E7"/>
    <mergeCell ref="A8:E8"/>
    <mergeCell ref="A3:E3"/>
    <mergeCell ref="A4:E4"/>
    <mergeCell ref="C13:C15"/>
    <mergeCell ref="A13:A15"/>
    <mergeCell ref="C16:C18"/>
    <mergeCell ref="A16:A18"/>
    <mergeCell ref="A22:A24"/>
    <mergeCell ref="C22:C24"/>
    <mergeCell ref="D13:D15"/>
    <mergeCell ref="D16:D18"/>
    <mergeCell ref="D22:D24"/>
    <mergeCell ref="A46:A48"/>
    <mergeCell ref="C46:C48"/>
    <mergeCell ref="A49:A51"/>
    <mergeCell ref="C49:C51"/>
    <mergeCell ref="D56:D58"/>
    <mergeCell ref="D68:D70"/>
    <mergeCell ref="A25:A27"/>
    <mergeCell ref="C25:C27"/>
    <mergeCell ref="A28:A30"/>
    <mergeCell ref="C28:C30"/>
    <mergeCell ref="A31:A33"/>
    <mergeCell ref="A53:A55"/>
    <mergeCell ref="C53:C55"/>
    <mergeCell ref="A56:A58"/>
    <mergeCell ref="C56:C58"/>
    <mergeCell ref="D25:D27"/>
    <mergeCell ref="D28:D30"/>
    <mergeCell ref="D31:D33"/>
    <mergeCell ref="D46:D48"/>
    <mergeCell ref="D49:D51"/>
    <mergeCell ref="D53:D55"/>
    <mergeCell ref="A68:A70"/>
    <mergeCell ref="C68:C70"/>
    <mergeCell ref="C31:C33"/>
    <mergeCell ref="D71:D73"/>
    <mergeCell ref="A95:A97"/>
    <mergeCell ref="C95:C97"/>
    <mergeCell ref="D95:D97"/>
    <mergeCell ref="D88:D93"/>
    <mergeCell ref="C88:C93"/>
    <mergeCell ref="A71:A73"/>
    <mergeCell ref="C71:C73"/>
    <mergeCell ref="A75:A77"/>
    <mergeCell ref="C75:C77"/>
    <mergeCell ref="A78:A80"/>
    <mergeCell ref="C78:C80"/>
    <mergeCell ref="A108:A110"/>
    <mergeCell ref="C108:C110"/>
    <mergeCell ref="D108:D110"/>
    <mergeCell ref="D75:D77"/>
    <mergeCell ref="D78:D80"/>
    <mergeCell ref="A101:A103"/>
    <mergeCell ref="C101:C103"/>
    <mergeCell ref="D101:D103"/>
    <mergeCell ref="A98:A100"/>
    <mergeCell ref="C98:C100"/>
    <mergeCell ref="D98:D100"/>
    <mergeCell ref="A104:A106"/>
    <mergeCell ref="C104:C106"/>
    <mergeCell ref="D104:D106"/>
    <mergeCell ref="A127:A129"/>
    <mergeCell ref="C127:C129"/>
    <mergeCell ref="D127:D129"/>
    <mergeCell ref="A130:A132"/>
    <mergeCell ref="C130:C132"/>
    <mergeCell ref="D130:D132"/>
    <mergeCell ref="A111:A113"/>
    <mergeCell ref="C111:C113"/>
    <mergeCell ref="D111:D113"/>
    <mergeCell ref="A124:A126"/>
    <mergeCell ref="C124:C126"/>
    <mergeCell ref="D124:D126"/>
    <mergeCell ref="A153:A155"/>
    <mergeCell ref="C153:C155"/>
    <mergeCell ref="D153:D155"/>
    <mergeCell ref="A157:A159"/>
    <mergeCell ref="C157:C159"/>
    <mergeCell ref="D157:D159"/>
    <mergeCell ref="A133:A135"/>
    <mergeCell ref="C133:C135"/>
    <mergeCell ref="D133:D135"/>
    <mergeCell ref="A150:A152"/>
    <mergeCell ref="C150:C152"/>
    <mergeCell ref="D150:D152"/>
    <mergeCell ref="A170:A172"/>
    <mergeCell ref="C170:C172"/>
    <mergeCell ref="D170:D172"/>
    <mergeCell ref="D164:D166"/>
    <mergeCell ref="C164:C166"/>
    <mergeCell ref="A160:A162"/>
    <mergeCell ref="C160:C162"/>
    <mergeCell ref="D160:D162"/>
    <mergeCell ref="A167:A169"/>
    <mergeCell ref="C167:C169"/>
    <mergeCell ref="D167:D169"/>
    <mergeCell ref="C173:C175"/>
    <mergeCell ref="D173:D175"/>
    <mergeCell ref="A219:A221"/>
    <mergeCell ref="C219:C221"/>
    <mergeCell ref="D219:D221"/>
    <mergeCell ref="A176:A178"/>
    <mergeCell ref="C176:C178"/>
    <mergeCell ref="D176:D178"/>
    <mergeCell ref="A179:A181"/>
    <mergeCell ref="C179:C181"/>
    <mergeCell ref="D179:D181"/>
    <mergeCell ref="A229:A231"/>
    <mergeCell ref="C229:C231"/>
    <mergeCell ref="D229:D231"/>
    <mergeCell ref="C226:C228"/>
    <mergeCell ref="D226:D228"/>
    <mergeCell ref="A222:A224"/>
    <mergeCell ref="C222:C224"/>
    <mergeCell ref="D222:D224"/>
    <mergeCell ref="C216:C218"/>
    <mergeCell ref="D216:D218"/>
    <mergeCell ref="A242:A244"/>
    <mergeCell ref="C242:C244"/>
    <mergeCell ref="D242:D244"/>
    <mergeCell ref="C236:C238"/>
    <mergeCell ref="D236:D238"/>
    <mergeCell ref="A232:A234"/>
    <mergeCell ref="C232:C234"/>
    <mergeCell ref="D232:D234"/>
    <mergeCell ref="A239:A241"/>
    <mergeCell ref="C239:C241"/>
    <mergeCell ref="D239:D241"/>
    <mergeCell ref="A261:A263"/>
    <mergeCell ref="C261:C263"/>
    <mergeCell ref="D261:D263"/>
    <mergeCell ref="C245:C247"/>
    <mergeCell ref="D245:D247"/>
    <mergeCell ref="A258:A260"/>
    <mergeCell ref="C258:C260"/>
    <mergeCell ref="D258:D260"/>
    <mergeCell ref="A248:A250"/>
    <mergeCell ref="C248:C250"/>
    <mergeCell ref="D248:D250"/>
    <mergeCell ref="A251:A253"/>
    <mergeCell ref="C251:C253"/>
    <mergeCell ref="D251:D253"/>
  </mergeCells>
  <pageMargins left="0.70866141732283472" right="0.70866141732283472" top="0.74803149606299213" bottom="0.74803149606299213" header="0.31496062992125984" footer="0.31496062992125984"/>
  <pageSetup paperSize="9" scale="54" orientation="portrait" r:id="rId1"/>
  <rowBreaks count="2" manualBreakCount="2">
    <brk id="51" max="6" man="1"/>
    <brk id="113" max="6" man="1"/>
  </rowBreaks>
</worksheet>
</file>

<file path=xl/worksheets/sheet3.xml><?xml version="1.0" encoding="utf-8"?>
<worksheet xmlns="http://schemas.openxmlformats.org/spreadsheetml/2006/main" xmlns:r="http://schemas.openxmlformats.org/officeDocument/2006/relationships">
  <sheetPr>
    <tabColor rgb="FF00B050"/>
  </sheetPr>
  <dimension ref="A3:F474"/>
  <sheetViews>
    <sheetView view="pageBreakPreview" zoomScaleSheetLayoutView="100" workbookViewId="0">
      <selection activeCell="E1" sqref="E1:F1048576"/>
    </sheetView>
  </sheetViews>
  <sheetFormatPr defaultRowHeight="15"/>
  <cols>
    <col min="2" max="2" width="75.140625" customWidth="1"/>
    <col min="3" max="3" width="20.140625" customWidth="1"/>
    <col min="4" max="4" width="16.140625" customWidth="1"/>
    <col min="5" max="5" width="11.85546875" customWidth="1"/>
    <col min="6" max="6" width="41.85546875" customWidth="1"/>
  </cols>
  <sheetData>
    <row r="3" spans="1:6" ht="18.75">
      <c r="A3" s="188" t="s">
        <v>0</v>
      </c>
      <c r="B3" s="188"/>
      <c r="C3" s="188"/>
      <c r="D3" s="188"/>
      <c r="E3" s="188"/>
      <c r="F3" s="14"/>
    </row>
    <row r="4" spans="1:6" ht="18.75">
      <c r="A4" s="188" t="s">
        <v>1</v>
      </c>
      <c r="B4" s="188"/>
      <c r="C4" s="188"/>
      <c r="D4" s="188"/>
      <c r="E4" s="188"/>
      <c r="F4" s="12"/>
    </row>
    <row r="5" spans="1:6">
      <c r="A5" s="1"/>
      <c r="B5" s="1"/>
      <c r="C5" s="1"/>
      <c r="D5" s="1"/>
      <c r="E5" s="1"/>
      <c r="F5" s="1"/>
    </row>
    <row r="6" spans="1:6" ht="45">
      <c r="A6" s="4" t="s">
        <v>6</v>
      </c>
      <c r="B6" s="4" t="s">
        <v>432</v>
      </c>
      <c r="C6" s="5" t="s">
        <v>10</v>
      </c>
      <c r="D6" s="5" t="s">
        <v>11</v>
      </c>
      <c r="E6" s="5" t="s">
        <v>1680</v>
      </c>
      <c r="F6" s="2" t="s">
        <v>16</v>
      </c>
    </row>
    <row r="7" spans="1:6">
      <c r="A7" s="187" t="s">
        <v>3</v>
      </c>
      <c r="B7" s="187"/>
      <c r="C7" s="187"/>
      <c r="D7" s="187"/>
      <c r="E7" s="187"/>
    </row>
    <row r="8" spans="1:6" ht="15" customHeight="1">
      <c r="A8" s="187" t="s">
        <v>143</v>
      </c>
      <c r="B8" s="187"/>
      <c r="C8" s="187"/>
      <c r="D8" s="187"/>
      <c r="E8" s="187"/>
    </row>
    <row r="9" spans="1:6" ht="60">
      <c r="A9" s="50" t="s">
        <v>145</v>
      </c>
      <c r="B9" s="51" t="s">
        <v>144</v>
      </c>
      <c r="C9" s="46"/>
      <c r="D9" s="47"/>
      <c r="E9" s="47"/>
    </row>
    <row r="10" spans="1:6" ht="60">
      <c r="A10" s="45" t="s">
        <v>147</v>
      </c>
      <c r="B10" s="46" t="s">
        <v>146</v>
      </c>
      <c r="C10" s="46"/>
      <c r="D10" s="45" t="s">
        <v>9</v>
      </c>
      <c r="E10" s="48">
        <f>(E11+E12+E13+E14)/E15*100</f>
        <v>83.42927059870415</v>
      </c>
      <c r="F10" s="3" t="s">
        <v>28</v>
      </c>
    </row>
    <row r="11" spans="1:6" ht="60">
      <c r="A11" s="8"/>
      <c r="B11" s="17" t="s">
        <v>148</v>
      </c>
      <c r="C11" s="6" t="s">
        <v>149</v>
      </c>
      <c r="D11" s="6" t="s">
        <v>1132</v>
      </c>
      <c r="E11" s="37">
        <v>30002</v>
      </c>
    </row>
    <row r="12" spans="1:6" ht="30">
      <c r="A12" s="8"/>
      <c r="B12" s="17" t="s">
        <v>150</v>
      </c>
      <c r="C12" s="6" t="s">
        <v>151</v>
      </c>
      <c r="D12" s="6" t="s">
        <v>1132</v>
      </c>
      <c r="E12" s="37">
        <v>0</v>
      </c>
      <c r="F12" s="38"/>
    </row>
    <row r="13" spans="1:6" ht="45">
      <c r="A13" s="8"/>
      <c r="B13" s="17" t="s">
        <v>152</v>
      </c>
      <c r="C13" s="6" t="s">
        <v>153</v>
      </c>
      <c r="D13" s="6" t="s">
        <v>1132</v>
      </c>
      <c r="E13" s="37">
        <v>0</v>
      </c>
    </row>
    <row r="14" spans="1:6" ht="60">
      <c r="A14" s="8"/>
      <c r="B14" s="17" t="s">
        <v>154</v>
      </c>
      <c r="C14" s="6" t="s">
        <v>155</v>
      </c>
      <c r="D14" s="6" t="s">
        <v>1132</v>
      </c>
      <c r="E14" s="37">
        <v>0</v>
      </c>
    </row>
    <row r="15" spans="1:6" ht="30">
      <c r="A15" s="8"/>
      <c r="B15" s="17" t="s">
        <v>156</v>
      </c>
      <c r="C15" s="6" t="s">
        <v>157</v>
      </c>
      <c r="D15" s="6" t="s">
        <v>1132</v>
      </c>
      <c r="E15" s="37">
        <v>35961</v>
      </c>
    </row>
    <row r="16" spans="1:6" ht="75">
      <c r="A16" s="45" t="s">
        <v>160</v>
      </c>
      <c r="B16" s="46" t="s">
        <v>159</v>
      </c>
      <c r="C16" s="47"/>
      <c r="D16" s="45"/>
      <c r="E16" s="48"/>
      <c r="F16" s="3" t="s">
        <v>164</v>
      </c>
    </row>
    <row r="17" spans="1:6">
      <c r="A17" s="45"/>
      <c r="B17" s="49" t="s">
        <v>1390</v>
      </c>
      <c r="C17" s="198"/>
      <c r="D17" s="198" t="s">
        <v>9</v>
      </c>
      <c r="E17" s="48">
        <v>59.4</v>
      </c>
      <c r="F17" s="3"/>
    </row>
    <row r="18" spans="1:6">
      <c r="A18" s="45"/>
      <c r="B18" s="49" t="s">
        <v>1391</v>
      </c>
      <c r="C18" s="199"/>
      <c r="D18" s="199" t="s">
        <v>9</v>
      </c>
      <c r="E18" s="48" t="s">
        <v>1763</v>
      </c>
      <c r="F18" s="3"/>
    </row>
    <row r="19" spans="1:6">
      <c r="A19" s="45"/>
      <c r="B19" s="49" t="s">
        <v>1393</v>
      </c>
      <c r="C19" s="200"/>
      <c r="D19" s="200" t="s">
        <v>9</v>
      </c>
      <c r="E19" s="48" t="e">
        <f t="shared" ref="E19" si="0">E22/E25*100</f>
        <v>#DIV/0!</v>
      </c>
      <c r="F19" s="3"/>
    </row>
    <row r="20" spans="1:6" ht="105">
      <c r="A20" s="192"/>
      <c r="B20" s="176" t="s">
        <v>161</v>
      </c>
      <c r="C20" s="195" t="s">
        <v>162</v>
      </c>
      <c r="D20" s="195" t="s">
        <v>1132</v>
      </c>
      <c r="E20" s="37">
        <f>E21+E22</f>
        <v>17928</v>
      </c>
    </row>
    <row r="21" spans="1:6">
      <c r="A21" s="193"/>
      <c r="B21" s="171" t="s">
        <v>1391</v>
      </c>
      <c r="C21" s="196"/>
      <c r="D21" s="196"/>
      <c r="E21" s="186">
        <v>17928</v>
      </c>
    </row>
    <row r="22" spans="1:6">
      <c r="A22" s="194"/>
      <c r="B22" s="172" t="s">
        <v>1393</v>
      </c>
      <c r="C22" s="197"/>
      <c r="D22" s="197"/>
      <c r="E22" s="37">
        <v>0</v>
      </c>
    </row>
    <row r="23" spans="1:6" ht="60">
      <c r="A23" s="211"/>
      <c r="B23" s="170" t="s">
        <v>163</v>
      </c>
      <c r="C23" s="173"/>
      <c r="D23" s="6"/>
      <c r="E23" s="37">
        <v>30002</v>
      </c>
    </row>
    <row r="24" spans="1:6" ht="30">
      <c r="A24" s="211"/>
      <c r="B24" s="171" t="s">
        <v>1391</v>
      </c>
      <c r="C24" s="173" t="s">
        <v>1733</v>
      </c>
      <c r="D24" s="6" t="s">
        <v>1132</v>
      </c>
      <c r="E24" s="78">
        <v>30002</v>
      </c>
    </row>
    <row r="25" spans="1:6" ht="30">
      <c r="A25" s="211"/>
      <c r="B25" s="172" t="s">
        <v>1393</v>
      </c>
      <c r="C25" s="173" t="s">
        <v>1732</v>
      </c>
      <c r="D25" s="6" t="s">
        <v>1132</v>
      </c>
      <c r="E25" s="37">
        <v>0</v>
      </c>
    </row>
    <row r="26" spans="1:6">
      <c r="A26" s="45"/>
      <c r="B26" s="49" t="s">
        <v>1392</v>
      </c>
      <c r="C26" s="198"/>
      <c r="D26" s="198" t="s">
        <v>9</v>
      </c>
      <c r="E26" s="48">
        <v>58.5</v>
      </c>
      <c r="F26" s="3"/>
    </row>
    <row r="27" spans="1:6">
      <c r="A27" s="45"/>
      <c r="B27" s="49" t="s">
        <v>1391</v>
      </c>
      <c r="C27" s="199"/>
      <c r="D27" s="199"/>
      <c r="E27" s="48">
        <v>58.5</v>
      </c>
      <c r="F27" s="3"/>
    </row>
    <row r="28" spans="1:6">
      <c r="A28" s="45"/>
      <c r="B28" s="49" t="s">
        <v>1393</v>
      </c>
      <c r="C28" s="200"/>
      <c r="D28" s="200"/>
      <c r="E28" s="48" t="e">
        <f t="shared" ref="E28" si="1">E31/E34*100</f>
        <v>#DIV/0!</v>
      </c>
      <c r="F28" s="3"/>
    </row>
    <row r="29" spans="1:6" ht="105">
      <c r="A29" s="192"/>
      <c r="B29" s="170" t="s">
        <v>161</v>
      </c>
      <c r="C29" s="195" t="s">
        <v>162</v>
      </c>
      <c r="D29" s="195" t="s">
        <v>1132</v>
      </c>
      <c r="E29" s="37">
        <f>E30+E31</f>
        <v>100</v>
      </c>
    </row>
    <row r="30" spans="1:6">
      <c r="A30" s="193"/>
      <c r="B30" s="171" t="s">
        <v>1391</v>
      </c>
      <c r="C30" s="196"/>
      <c r="D30" s="196"/>
      <c r="E30" s="186">
        <v>100</v>
      </c>
      <c r="F30" s="185"/>
    </row>
    <row r="31" spans="1:6">
      <c r="A31" s="194"/>
      <c r="B31" s="172" t="s">
        <v>1393</v>
      </c>
      <c r="C31" s="197"/>
      <c r="D31" s="197"/>
      <c r="E31" s="11">
        <v>0</v>
      </c>
      <c r="F31" s="3"/>
    </row>
    <row r="32" spans="1:6" ht="60">
      <c r="A32" s="192"/>
      <c r="B32" s="170" t="s">
        <v>163</v>
      </c>
      <c r="C32" s="174"/>
      <c r="D32" s="174"/>
      <c r="E32" s="37">
        <f>E33+E34</f>
        <v>171</v>
      </c>
    </row>
    <row r="33" spans="1:6" ht="30">
      <c r="A33" s="193"/>
      <c r="B33" s="171" t="s">
        <v>1391</v>
      </c>
      <c r="C33" s="173" t="s">
        <v>1733</v>
      </c>
      <c r="D33" s="6" t="s">
        <v>1132</v>
      </c>
      <c r="E33" s="37">
        <v>171</v>
      </c>
      <c r="F33" s="3"/>
    </row>
    <row r="34" spans="1:6" ht="30">
      <c r="A34" s="194"/>
      <c r="B34" s="172" t="s">
        <v>1393</v>
      </c>
      <c r="C34" s="173" t="s">
        <v>1732</v>
      </c>
      <c r="D34" s="6" t="s">
        <v>1132</v>
      </c>
      <c r="E34" s="11">
        <v>0</v>
      </c>
      <c r="F34" s="3"/>
    </row>
    <row r="35" spans="1:6" ht="75">
      <c r="A35" s="54" t="s">
        <v>166</v>
      </c>
      <c r="B35" s="55" t="s">
        <v>165</v>
      </c>
      <c r="C35" s="56"/>
      <c r="D35" s="54" t="s">
        <v>9</v>
      </c>
      <c r="E35" s="57" t="e">
        <f>E36/E37*100</f>
        <v>#DIV/0!</v>
      </c>
      <c r="F35" s="3" t="s">
        <v>112</v>
      </c>
    </row>
    <row r="36" spans="1:6" ht="75">
      <c r="A36" s="56"/>
      <c r="B36" s="55" t="s">
        <v>167</v>
      </c>
      <c r="C36" s="54" t="s">
        <v>168</v>
      </c>
      <c r="D36" s="54" t="s">
        <v>1132</v>
      </c>
      <c r="E36" s="58"/>
    </row>
    <row r="37" spans="1:6" ht="75">
      <c r="A37" s="56"/>
      <c r="B37" s="55" t="s">
        <v>169</v>
      </c>
      <c r="C37" s="54" t="s">
        <v>168</v>
      </c>
      <c r="D37" s="54" t="s">
        <v>1132</v>
      </c>
      <c r="E37" s="58"/>
      <c r="F37" s="3"/>
    </row>
    <row r="38" spans="1:6" ht="45">
      <c r="A38" s="50" t="s">
        <v>171</v>
      </c>
      <c r="B38" s="51" t="s">
        <v>170</v>
      </c>
      <c r="C38" s="47"/>
      <c r="D38" s="45"/>
      <c r="E38" s="52"/>
    </row>
    <row r="39" spans="1:6" ht="75">
      <c r="A39" s="45" t="s">
        <v>177</v>
      </c>
      <c r="B39" s="46" t="s">
        <v>172</v>
      </c>
      <c r="C39" s="47"/>
      <c r="D39" s="45"/>
      <c r="E39" s="48"/>
      <c r="F39" s="3" t="s">
        <v>176</v>
      </c>
    </row>
    <row r="40" spans="1:6">
      <c r="A40" s="45"/>
      <c r="B40" s="49" t="s">
        <v>1390</v>
      </c>
      <c r="C40" s="47"/>
      <c r="D40" s="45" t="s">
        <v>9</v>
      </c>
      <c r="E40" s="48">
        <v>16.7</v>
      </c>
      <c r="F40" s="3"/>
    </row>
    <row r="41" spans="1:6">
      <c r="A41" s="45"/>
      <c r="B41" s="49" t="s">
        <v>1391</v>
      </c>
      <c r="C41" s="47"/>
      <c r="D41" s="45" t="s">
        <v>9</v>
      </c>
      <c r="E41" s="48">
        <v>16.7</v>
      </c>
      <c r="F41" s="3"/>
    </row>
    <row r="42" spans="1:6">
      <c r="A42" s="45"/>
      <c r="B42" s="49" t="s">
        <v>1393</v>
      </c>
      <c r="C42" s="47"/>
      <c r="D42" s="45" t="s">
        <v>9</v>
      </c>
      <c r="E42" s="48" t="e">
        <f t="shared" ref="E42" si="2">(E45+E48)/E51*100</f>
        <v>#DIV/0!</v>
      </c>
      <c r="F42" s="3"/>
    </row>
    <row r="43" spans="1:6" ht="90">
      <c r="A43" s="192"/>
      <c r="B43" s="170" t="s">
        <v>173</v>
      </c>
      <c r="C43" s="174"/>
      <c r="D43" s="174"/>
      <c r="E43" s="37">
        <v>5067</v>
      </c>
    </row>
    <row r="44" spans="1:6" ht="30">
      <c r="A44" s="193"/>
      <c r="B44" s="171" t="s">
        <v>1391</v>
      </c>
      <c r="C44" s="177" t="s">
        <v>1734</v>
      </c>
      <c r="D44" s="178" t="s">
        <v>1132</v>
      </c>
      <c r="E44" s="183">
        <v>5067</v>
      </c>
    </row>
    <row r="45" spans="1:6" ht="30">
      <c r="A45" s="194"/>
      <c r="B45" s="172" t="s">
        <v>1393</v>
      </c>
      <c r="C45" s="177" t="s">
        <v>1735</v>
      </c>
      <c r="D45" s="178" t="s">
        <v>1132</v>
      </c>
      <c r="E45" s="37">
        <v>0</v>
      </c>
    </row>
    <row r="46" spans="1:6" ht="90">
      <c r="A46" s="192"/>
      <c r="B46" s="170" t="s">
        <v>174</v>
      </c>
      <c r="C46" s="173"/>
      <c r="D46" s="173"/>
      <c r="E46" s="37">
        <f>E47+E48</f>
        <v>0</v>
      </c>
    </row>
    <row r="47" spans="1:6" ht="30">
      <c r="A47" s="193"/>
      <c r="B47" s="171" t="s">
        <v>1391</v>
      </c>
      <c r="C47" s="178" t="s">
        <v>1736</v>
      </c>
      <c r="D47" s="178" t="s">
        <v>1132</v>
      </c>
      <c r="E47" s="37">
        <v>0</v>
      </c>
    </row>
    <row r="48" spans="1:6" ht="30">
      <c r="A48" s="194"/>
      <c r="B48" s="172" t="s">
        <v>1393</v>
      </c>
      <c r="C48" s="178" t="s">
        <v>1737</v>
      </c>
      <c r="D48" s="178" t="s">
        <v>1132</v>
      </c>
      <c r="E48" s="37">
        <v>0</v>
      </c>
    </row>
    <row r="49" spans="1:6" ht="90">
      <c r="A49" s="192"/>
      <c r="B49" s="170" t="s">
        <v>175</v>
      </c>
      <c r="C49" s="173"/>
      <c r="D49" s="173"/>
      <c r="E49" s="37">
        <v>30002</v>
      </c>
    </row>
    <row r="50" spans="1:6" ht="30">
      <c r="A50" s="193"/>
      <c r="B50" s="171" t="s">
        <v>1391</v>
      </c>
      <c r="C50" s="178" t="s">
        <v>1733</v>
      </c>
      <c r="D50" s="178" t="s">
        <v>1132</v>
      </c>
      <c r="E50" s="94">
        <v>30002</v>
      </c>
    </row>
    <row r="51" spans="1:6" ht="30">
      <c r="A51" s="194"/>
      <c r="B51" s="172" t="s">
        <v>1393</v>
      </c>
      <c r="C51" s="178" t="s">
        <v>1732</v>
      </c>
      <c r="D51" s="178" t="s">
        <v>1132</v>
      </c>
      <c r="E51" s="37">
        <v>0</v>
      </c>
    </row>
    <row r="52" spans="1:6">
      <c r="A52" s="45"/>
      <c r="B52" s="49" t="s">
        <v>1392</v>
      </c>
      <c r="C52" s="47"/>
      <c r="D52" s="45" t="s">
        <v>9</v>
      </c>
      <c r="E52" s="48">
        <f>(E55+E58)/E61*100</f>
        <v>0</v>
      </c>
      <c r="F52" s="3"/>
    </row>
    <row r="53" spans="1:6">
      <c r="A53" s="45"/>
      <c r="B53" s="49" t="s">
        <v>1391</v>
      </c>
      <c r="C53" s="47"/>
      <c r="D53" s="45" t="s">
        <v>9</v>
      </c>
      <c r="E53" s="48">
        <f t="shared" ref="E53" si="3">(E56+E59)/E62*100</f>
        <v>0</v>
      </c>
      <c r="F53" s="3"/>
    </row>
    <row r="54" spans="1:6">
      <c r="A54" s="45"/>
      <c r="B54" s="49" t="s">
        <v>1393</v>
      </c>
      <c r="C54" s="47"/>
      <c r="D54" s="45" t="s">
        <v>9</v>
      </c>
      <c r="E54" s="48" t="e">
        <f t="shared" ref="E54" si="4">(E57+E60)/E63*100</f>
        <v>#DIV/0!</v>
      </c>
      <c r="F54" s="3"/>
    </row>
    <row r="55" spans="1:6" ht="90">
      <c r="A55" s="192"/>
      <c r="B55" s="170" t="s">
        <v>173</v>
      </c>
      <c r="C55" s="174"/>
      <c r="D55" s="174"/>
      <c r="E55" s="37">
        <f>E56+E57</f>
        <v>0</v>
      </c>
    </row>
    <row r="56" spans="1:6" ht="30">
      <c r="A56" s="193"/>
      <c r="B56" s="171" t="s">
        <v>1391</v>
      </c>
      <c r="C56" s="173" t="s">
        <v>1734</v>
      </c>
      <c r="D56" s="173" t="s">
        <v>1132</v>
      </c>
      <c r="E56" s="37">
        <v>0</v>
      </c>
    </row>
    <row r="57" spans="1:6" ht="30">
      <c r="A57" s="194"/>
      <c r="B57" s="172" t="s">
        <v>1393</v>
      </c>
      <c r="C57" s="173" t="s">
        <v>1735</v>
      </c>
      <c r="D57" s="173" t="s">
        <v>1132</v>
      </c>
      <c r="E57" s="37">
        <v>0</v>
      </c>
    </row>
    <row r="58" spans="1:6" ht="90">
      <c r="A58" s="192"/>
      <c r="B58" s="170" t="s">
        <v>174</v>
      </c>
      <c r="C58" s="173"/>
      <c r="D58" s="173"/>
      <c r="E58" s="37">
        <f>E59+E60</f>
        <v>0</v>
      </c>
    </row>
    <row r="59" spans="1:6" ht="30">
      <c r="A59" s="193"/>
      <c r="B59" s="171" t="s">
        <v>1391</v>
      </c>
      <c r="C59" s="173" t="s">
        <v>1736</v>
      </c>
      <c r="D59" s="173" t="s">
        <v>1132</v>
      </c>
      <c r="E59" s="37">
        <v>0</v>
      </c>
    </row>
    <row r="60" spans="1:6" ht="30">
      <c r="A60" s="194"/>
      <c r="B60" s="172" t="s">
        <v>1393</v>
      </c>
      <c r="C60" s="173" t="s">
        <v>1737</v>
      </c>
      <c r="D60" s="173" t="s">
        <v>1132</v>
      </c>
      <c r="E60" s="37">
        <v>0</v>
      </c>
    </row>
    <row r="61" spans="1:6" ht="90">
      <c r="A61" s="192"/>
      <c r="B61" s="170" t="s">
        <v>175</v>
      </c>
      <c r="C61" s="174"/>
      <c r="D61" s="174"/>
      <c r="E61" s="37">
        <v>171</v>
      </c>
    </row>
    <row r="62" spans="1:6" ht="30">
      <c r="A62" s="193"/>
      <c r="B62" s="171" t="s">
        <v>1391</v>
      </c>
      <c r="C62" s="173" t="s">
        <v>1733</v>
      </c>
      <c r="D62" s="173" t="s">
        <v>1132</v>
      </c>
      <c r="E62" s="37">
        <v>171</v>
      </c>
    </row>
    <row r="63" spans="1:6" ht="30">
      <c r="A63" s="194"/>
      <c r="B63" s="172" t="s">
        <v>1393</v>
      </c>
      <c r="C63" s="173" t="s">
        <v>1732</v>
      </c>
      <c r="D63" s="173" t="s">
        <v>1132</v>
      </c>
      <c r="E63" s="37">
        <v>0</v>
      </c>
    </row>
    <row r="64" spans="1:6" ht="75">
      <c r="A64" s="45" t="s">
        <v>179</v>
      </c>
      <c r="B64" s="46" t="s">
        <v>178</v>
      </c>
      <c r="C64" s="45"/>
      <c r="D64" s="45"/>
      <c r="E64" s="60"/>
      <c r="F64" s="3" t="s">
        <v>164</v>
      </c>
    </row>
    <row r="65" spans="1:6">
      <c r="A65" s="45"/>
      <c r="B65" s="49" t="s">
        <v>1390</v>
      </c>
      <c r="C65" s="45"/>
      <c r="D65" s="45" t="s">
        <v>9</v>
      </c>
      <c r="E65" s="95">
        <f>E67/E68*100</f>
        <v>5.6462902473168457</v>
      </c>
      <c r="F65" s="3"/>
    </row>
    <row r="66" spans="1:6">
      <c r="A66" s="45"/>
      <c r="B66" s="49" t="s">
        <v>1392</v>
      </c>
      <c r="C66" s="45"/>
      <c r="D66" s="45" t="s">
        <v>9</v>
      </c>
      <c r="E66" s="95">
        <f>E69/E70*100</f>
        <v>47.368421052631575</v>
      </c>
      <c r="F66" s="3"/>
    </row>
    <row r="67" spans="1:6" ht="90">
      <c r="A67" s="8"/>
      <c r="B67" s="17" t="s">
        <v>180</v>
      </c>
      <c r="C67" s="91" t="s">
        <v>1725</v>
      </c>
      <c r="D67" s="6" t="s">
        <v>1132</v>
      </c>
      <c r="E67" s="37">
        <v>1694</v>
      </c>
    </row>
    <row r="68" spans="1:6" ht="75">
      <c r="A68" s="8"/>
      <c r="B68" s="17" t="s">
        <v>181</v>
      </c>
      <c r="C68" s="91" t="s">
        <v>1395</v>
      </c>
      <c r="D68" s="6" t="s">
        <v>1132</v>
      </c>
      <c r="E68" s="37">
        <v>30002</v>
      </c>
    </row>
    <row r="69" spans="1:6" ht="90">
      <c r="A69" s="8"/>
      <c r="B69" s="17" t="s">
        <v>180</v>
      </c>
      <c r="C69" s="91" t="s">
        <v>1726</v>
      </c>
      <c r="D69" s="6" t="s">
        <v>1132</v>
      </c>
      <c r="E69" s="37">
        <v>81</v>
      </c>
    </row>
    <row r="70" spans="1:6" ht="75">
      <c r="A70" s="8"/>
      <c r="B70" s="17" t="s">
        <v>181</v>
      </c>
      <c r="C70" s="91" t="s">
        <v>1394</v>
      </c>
      <c r="D70" s="6" t="s">
        <v>1132</v>
      </c>
      <c r="E70" s="37">
        <v>171</v>
      </c>
    </row>
    <row r="71" spans="1:6" ht="60">
      <c r="A71" s="50" t="s">
        <v>188</v>
      </c>
      <c r="B71" s="51" t="s">
        <v>182</v>
      </c>
      <c r="C71" s="47"/>
      <c r="D71" s="47"/>
      <c r="E71" s="47"/>
    </row>
    <row r="72" spans="1:6" ht="75">
      <c r="A72" s="45" t="s">
        <v>189</v>
      </c>
      <c r="B72" s="46" t="s">
        <v>183</v>
      </c>
      <c r="C72" s="47"/>
      <c r="D72" s="45"/>
      <c r="E72" s="48"/>
      <c r="F72" s="3" t="s">
        <v>190</v>
      </c>
    </row>
    <row r="73" spans="1:6">
      <c r="A73" s="45"/>
      <c r="B73" s="49" t="s">
        <v>1390</v>
      </c>
      <c r="C73" s="47"/>
      <c r="D73" s="45" t="s">
        <v>1132</v>
      </c>
      <c r="E73" s="48">
        <f>E76/(E79+E80)</f>
        <v>15.938436830835117</v>
      </c>
      <c r="F73" s="3"/>
    </row>
    <row r="74" spans="1:6">
      <c r="A74" s="45"/>
      <c r="B74" s="49" t="s">
        <v>1391</v>
      </c>
      <c r="C74" s="47"/>
      <c r="D74" s="45" t="s">
        <v>1132</v>
      </c>
      <c r="E74" s="48">
        <f t="shared" ref="E74:E75" si="5">E77/E79</f>
        <v>15.938436830835117</v>
      </c>
      <c r="F74" s="3"/>
    </row>
    <row r="75" spans="1:6">
      <c r="A75" s="45"/>
      <c r="B75" s="49" t="s">
        <v>1393</v>
      </c>
      <c r="C75" s="47"/>
      <c r="D75" s="45" t="s">
        <v>1132</v>
      </c>
      <c r="E75" s="48" t="e">
        <f t="shared" si="5"/>
        <v>#DIV/0!</v>
      </c>
      <c r="F75" s="3"/>
    </row>
    <row r="76" spans="1:6" ht="60">
      <c r="A76" s="192"/>
      <c r="B76" s="170" t="s">
        <v>184</v>
      </c>
      <c r="C76" s="173"/>
      <c r="D76" s="173"/>
      <c r="E76" s="37">
        <f>E77+E78</f>
        <v>29773</v>
      </c>
    </row>
    <row r="77" spans="1:6" ht="30">
      <c r="A77" s="193"/>
      <c r="B77" s="171" t="s">
        <v>1391</v>
      </c>
      <c r="C77" s="173" t="s">
        <v>1733</v>
      </c>
      <c r="D77" s="195" t="s">
        <v>1132</v>
      </c>
      <c r="E77" s="37">
        <v>29773</v>
      </c>
    </row>
    <row r="78" spans="1:6" ht="30">
      <c r="A78" s="194"/>
      <c r="B78" s="172" t="s">
        <v>1393</v>
      </c>
      <c r="C78" s="173" t="s">
        <v>1732</v>
      </c>
      <c r="D78" s="196"/>
      <c r="E78" s="37">
        <v>0</v>
      </c>
    </row>
    <row r="79" spans="1:6" ht="45">
      <c r="A79" s="203"/>
      <c r="B79" s="203" t="s">
        <v>185</v>
      </c>
      <c r="C79" s="6" t="s">
        <v>186</v>
      </c>
      <c r="D79" s="195" t="s">
        <v>1132</v>
      </c>
      <c r="E79" s="42">
        <v>1868</v>
      </c>
    </row>
    <row r="80" spans="1:6" ht="45">
      <c r="A80" s="204"/>
      <c r="B80" s="204"/>
      <c r="C80" s="6" t="s">
        <v>187</v>
      </c>
      <c r="D80" s="196"/>
      <c r="E80" s="37">
        <v>0</v>
      </c>
    </row>
    <row r="81" spans="1:6">
      <c r="A81" s="45"/>
      <c r="B81" s="49" t="s">
        <v>1392</v>
      </c>
      <c r="C81" s="47"/>
      <c r="D81" s="45" t="s">
        <v>1132</v>
      </c>
      <c r="E81" s="48">
        <f>E84/(E87+E88)</f>
        <v>10.058823529411764</v>
      </c>
    </row>
    <row r="82" spans="1:6">
      <c r="A82" s="45"/>
      <c r="B82" s="49" t="s">
        <v>1391</v>
      </c>
      <c r="C82" s="47"/>
      <c r="D82" s="45" t="s">
        <v>1132</v>
      </c>
      <c r="E82" s="48">
        <f t="shared" ref="E82:E83" si="6">E85/E87</f>
        <v>10.058823529411764</v>
      </c>
    </row>
    <row r="83" spans="1:6">
      <c r="A83" s="45"/>
      <c r="B83" s="49" t="s">
        <v>1393</v>
      </c>
      <c r="C83" s="47"/>
      <c r="D83" s="45" t="s">
        <v>1132</v>
      </c>
      <c r="E83" s="48" t="e">
        <f t="shared" si="6"/>
        <v>#DIV/0!</v>
      </c>
    </row>
    <row r="84" spans="1:6" ht="60">
      <c r="A84" s="192"/>
      <c r="B84" s="170" t="s">
        <v>184</v>
      </c>
      <c r="C84" s="173"/>
      <c r="D84" s="173"/>
      <c r="E84" s="37">
        <f>E85+E86</f>
        <v>171</v>
      </c>
    </row>
    <row r="85" spans="1:6" ht="30">
      <c r="A85" s="193"/>
      <c r="B85" s="171" t="s">
        <v>1391</v>
      </c>
      <c r="C85" s="173" t="s">
        <v>1733</v>
      </c>
      <c r="D85" s="195" t="s">
        <v>1132</v>
      </c>
      <c r="E85" s="37">
        <v>171</v>
      </c>
    </row>
    <row r="86" spans="1:6" ht="30">
      <c r="A86" s="194"/>
      <c r="B86" s="172" t="s">
        <v>1393</v>
      </c>
      <c r="C86" s="173" t="s">
        <v>1732</v>
      </c>
      <c r="D86" s="196"/>
      <c r="E86" s="37">
        <v>0</v>
      </c>
    </row>
    <row r="87" spans="1:6" ht="45">
      <c r="A87" s="203"/>
      <c r="B87" s="203" t="s">
        <v>185</v>
      </c>
      <c r="C87" s="6" t="s">
        <v>186</v>
      </c>
      <c r="D87" s="195" t="s">
        <v>1132</v>
      </c>
      <c r="E87" s="37">
        <v>17</v>
      </c>
    </row>
    <row r="88" spans="1:6" ht="45">
      <c r="A88" s="204"/>
      <c r="B88" s="204"/>
      <c r="C88" s="6" t="s">
        <v>187</v>
      </c>
      <c r="D88" s="196"/>
      <c r="E88" s="37">
        <v>0</v>
      </c>
    </row>
    <row r="89" spans="1:6" ht="75">
      <c r="A89" s="45" t="s">
        <v>192</v>
      </c>
      <c r="B89" s="46" t="s">
        <v>191</v>
      </c>
      <c r="C89" s="47"/>
      <c r="D89" s="45"/>
      <c r="E89" s="48"/>
      <c r="F89" s="3" t="s">
        <v>164</v>
      </c>
    </row>
    <row r="90" spans="1:6">
      <c r="A90" s="45"/>
      <c r="B90" s="49" t="s">
        <v>1390</v>
      </c>
      <c r="C90" s="47"/>
      <c r="D90" s="45" t="s">
        <v>9</v>
      </c>
      <c r="E90" s="48">
        <f>(E93+E94)/(E95+E96)*100</f>
        <v>22.910216718266255</v>
      </c>
      <c r="F90" s="3"/>
    </row>
    <row r="91" spans="1:6">
      <c r="A91" s="45"/>
      <c r="B91" s="49" t="s">
        <v>1391</v>
      </c>
      <c r="C91" s="47"/>
      <c r="D91" s="45" t="s">
        <v>9</v>
      </c>
      <c r="E91" s="48">
        <f t="shared" ref="E91:E92" si="7">E93/E95*100</f>
        <v>22.910216718266255</v>
      </c>
      <c r="F91" s="3"/>
    </row>
    <row r="92" spans="1:6">
      <c r="A92" s="45"/>
      <c r="B92" s="49" t="s">
        <v>1393</v>
      </c>
      <c r="C92" s="47"/>
      <c r="D92" s="45" t="s">
        <v>9</v>
      </c>
      <c r="E92" s="48" t="e">
        <f t="shared" si="7"/>
        <v>#DIV/0!</v>
      </c>
      <c r="F92" s="3"/>
    </row>
    <row r="93" spans="1:6" ht="45">
      <c r="A93" s="203"/>
      <c r="B93" s="203" t="s">
        <v>193</v>
      </c>
      <c r="C93" s="6" t="s">
        <v>194</v>
      </c>
      <c r="D93" s="195" t="s">
        <v>1132</v>
      </c>
      <c r="E93" s="11">
        <v>370</v>
      </c>
      <c r="F93" s="21"/>
    </row>
    <row r="94" spans="1:6" ht="45">
      <c r="A94" s="204"/>
      <c r="B94" s="204"/>
      <c r="C94" s="6" t="s">
        <v>195</v>
      </c>
      <c r="D94" s="196"/>
      <c r="E94" s="37">
        <v>0</v>
      </c>
      <c r="F94" s="21"/>
    </row>
    <row r="95" spans="1:6" ht="45">
      <c r="A95" s="203"/>
      <c r="B95" s="203" t="s">
        <v>196</v>
      </c>
      <c r="C95" s="6" t="s">
        <v>197</v>
      </c>
      <c r="D95" s="195" t="s">
        <v>1132</v>
      </c>
      <c r="E95" s="37">
        <v>1615</v>
      </c>
    </row>
    <row r="96" spans="1:6" ht="45">
      <c r="A96" s="204"/>
      <c r="B96" s="204"/>
      <c r="C96" s="6" t="s">
        <v>198</v>
      </c>
      <c r="D96" s="196"/>
      <c r="E96" s="37">
        <v>0</v>
      </c>
    </row>
    <row r="97" spans="1:6">
      <c r="A97" s="45"/>
      <c r="B97" s="49" t="s">
        <v>1390</v>
      </c>
      <c r="C97" s="47"/>
      <c r="D97" s="45" t="s">
        <v>9</v>
      </c>
      <c r="E97" s="48">
        <f>(E100+E101)/(E102+E103)*100</f>
        <v>6.25</v>
      </c>
    </row>
    <row r="98" spans="1:6">
      <c r="A98" s="45"/>
      <c r="B98" s="49" t="s">
        <v>1391</v>
      </c>
      <c r="C98" s="47"/>
      <c r="D98" s="45" t="s">
        <v>9</v>
      </c>
      <c r="E98" s="48">
        <f t="shared" ref="E98:E99" si="8">E100/E102*100</f>
        <v>6.25</v>
      </c>
    </row>
    <row r="99" spans="1:6">
      <c r="A99" s="45"/>
      <c r="B99" s="49" t="s">
        <v>1393</v>
      </c>
      <c r="C99" s="47"/>
      <c r="D99" s="45" t="s">
        <v>9</v>
      </c>
      <c r="E99" s="48" t="e">
        <f t="shared" si="8"/>
        <v>#DIV/0!</v>
      </c>
    </row>
    <row r="100" spans="1:6" ht="45">
      <c r="A100" s="203"/>
      <c r="B100" s="203" t="s">
        <v>193</v>
      </c>
      <c r="C100" s="6" t="s">
        <v>194</v>
      </c>
      <c r="D100" s="195" t="s">
        <v>1132</v>
      </c>
      <c r="E100" s="37">
        <v>1</v>
      </c>
    </row>
    <row r="101" spans="1:6" ht="45">
      <c r="A101" s="204"/>
      <c r="B101" s="204"/>
      <c r="C101" s="6" t="s">
        <v>195</v>
      </c>
      <c r="D101" s="196"/>
      <c r="E101" s="37">
        <v>0</v>
      </c>
    </row>
    <row r="102" spans="1:6" ht="45">
      <c r="A102" s="203"/>
      <c r="B102" s="203" t="s">
        <v>196</v>
      </c>
      <c r="C102" s="6" t="s">
        <v>197</v>
      </c>
      <c r="D102" s="195" t="s">
        <v>1132</v>
      </c>
      <c r="E102" s="37">
        <v>16</v>
      </c>
    </row>
    <row r="103" spans="1:6" ht="45">
      <c r="A103" s="204"/>
      <c r="B103" s="204"/>
      <c r="C103" s="6" t="s">
        <v>198</v>
      </c>
      <c r="D103" s="196"/>
      <c r="E103" s="37">
        <v>0</v>
      </c>
    </row>
    <row r="104" spans="1:6" ht="45">
      <c r="A104" s="45" t="s">
        <v>199</v>
      </c>
      <c r="B104" s="46" t="s">
        <v>1327</v>
      </c>
      <c r="C104" s="45"/>
      <c r="D104" s="45"/>
      <c r="E104" s="53"/>
      <c r="F104" s="3" t="s">
        <v>28</v>
      </c>
    </row>
    <row r="105" spans="1:6">
      <c r="A105" s="63"/>
      <c r="B105" s="49" t="s">
        <v>1328</v>
      </c>
      <c r="C105" s="45"/>
      <c r="D105" s="45" t="s">
        <v>9</v>
      </c>
      <c r="E105" s="48">
        <f>(((E107/E109)/12*1000)/E111*100)</f>
        <v>105.16295679809591</v>
      </c>
      <c r="F105" s="3"/>
    </row>
    <row r="106" spans="1:6">
      <c r="A106" s="63"/>
      <c r="B106" s="46" t="s">
        <v>208</v>
      </c>
      <c r="C106" s="45"/>
      <c r="D106" s="45" t="s">
        <v>9</v>
      </c>
      <c r="E106" s="48">
        <f>(((E108/E110)/12*1000)/E111*100)</f>
        <v>108.49009465357886</v>
      </c>
      <c r="F106" s="3"/>
    </row>
    <row r="107" spans="1:6" ht="75">
      <c r="A107" s="19"/>
      <c r="B107" s="17" t="s">
        <v>200</v>
      </c>
      <c r="C107" s="6" t="s">
        <v>201</v>
      </c>
      <c r="D107" s="6" t="s">
        <v>1326</v>
      </c>
      <c r="E107" s="139">
        <v>1377411.41</v>
      </c>
    </row>
    <row r="108" spans="1:6" ht="75">
      <c r="A108" s="19"/>
      <c r="B108" s="17" t="s">
        <v>202</v>
      </c>
      <c r="C108" s="6" t="s">
        <v>203</v>
      </c>
      <c r="D108" s="6" t="s">
        <v>1326</v>
      </c>
      <c r="E108" s="141">
        <v>1205997.46</v>
      </c>
    </row>
    <row r="109" spans="1:6" ht="60">
      <c r="A109" s="19"/>
      <c r="B109" s="17" t="s">
        <v>50</v>
      </c>
      <c r="C109" s="6" t="s">
        <v>51</v>
      </c>
      <c r="D109" s="6" t="s">
        <v>1132</v>
      </c>
      <c r="E109" s="141">
        <v>1811</v>
      </c>
    </row>
    <row r="110" spans="1:6" ht="60">
      <c r="A110" s="19"/>
      <c r="B110" s="17" t="s">
        <v>204</v>
      </c>
      <c r="C110" s="6" t="s">
        <v>205</v>
      </c>
      <c r="D110" s="6" t="s">
        <v>1132</v>
      </c>
      <c r="E110" s="141">
        <v>1537</v>
      </c>
    </row>
    <row r="111" spans="1:6" ht="30">
      <c r="A111" s="19"/>
      <c r="B111" s="17" t="s">
        <v>206</v>
      </c>
      <c r="C111" s="6" t="s">
        <v>207</v>
      </c>
      <c r="D111" s="6" t="s">
        <v>1418</v>
      </c>
      <c r="E111" s="141">
        <v>60270</v>
      </c>
    </row>
    <row r="112" spans="1:6" ht="60">
      <c r="A112" s="50" t="s">
        <v>211</v>
      </c>
      <c r="B112" s="51" t="s">
        <v>210</v>
      </c>
      <c r="C112" s="47"/>
      <c r="D112" s="45"/>
      <c r="E112" s="47"/>
    </row>
    <row r="113" spans="1:6" ht="75">
      <c r="A113" s="45" t="s">
        <v>213</v>
      </c>
      <c r="B113" s="46" t="s">
        <v>212</v>
      </c>
      <c r="C113" s="47"/>
      <c r="D113" s="45"/>
      <c r="E113" s="48"/>
      <c r="F113" s="3" t="s">
        <v>224</v>
      </c>
    </row>
    <row r="114" spans="1:6">
      <c r="A114" s="62"/>
      <c r="B114" s="49" t="s">
        <v>1390</v>
      </c>
      <c r="C114" s="47"/>
      <c r="D114" s="198" t="s">
        <v>1323</v>
      </c>
      <c r="E114" s="48">
        <f>(E116+E117+E120)/((E122-E125-E128)+(E130+0.1*E131))</f>
        <v>9.2926829268292686</v>
      </c>
      <c r="F114" s="3"/>
    </row>
    <row r="115" spans="1:6">
      <c r="A115" s="62"/>
      <c r="B115" s="49" t="s">
        <v>1392</v>
      </c>
      <c r="C115" s="47"/>
      <c r="D115" s="199"/>
      <c r="E115" s="48">
        <f>(E118+E119)/(E123-E126-E128)</f>
        <v>25.602339181286549</v>
      </c>
      <c r="F115" s="3"/>
    </row>
    <row r="116" spans="1:6" ht="45">
      <c r="A116" s="203"/>
      <c r="B116" s="203" t="s">
        <v>214</v>
      </c>
      <c r="C116" s="6" t="s">
        <v>1396</v>
      </c>
      <c r="D116" s="201" t="s">
        <v>1323</v>
      </c>
      <c r="E116" s="37">
        <v>231648</v>
      </c>
      <c r="F116" s="21"/>
    </row>
    <row r="117" spans="1:6" ht="45">
      <c r="A117" s="204"/>
      <c r="B117" s="204"/>
      <c r="C117" s="6" t="s">
        <v>1397</v>
      </c>
      <c r="D117" s="202"/>
      <c r="E117" s="37">
        <v>0</v>
      </c>
    </row>
    <row r="118" spans="1:6" ht="45">
      <c r="A118" s="203"/>
      <c r="B118" s="203" t="s">
        <v>214</v>
      </c>
      <c r="C118" s="6" t="s">
        <v>1398</v>
      </c>
      <c r="D118" s="201" t="s">
        <v>1323</v>
      </c>
      <c r="E118" s="37">
        <v>4378</v>
      </c>
    </row>
    <row r="119" spans="1:6" ht="45">
      <c r="A119" s="204"/>
      <c r="B119" s="204"/>
      <c r="C119" s="6" t="s">
        <v>1399</v>
      </c>
      <c r="D119" s="202"/>
      <c r="E119" s="37">
        <v>0</v>
      </c>
    </row>
    <row r="120" spans="1:6" ht="30">
      <c r="A120" s="17"/>
      <c r="B120" s="17" t="s">
        <v>215</v>
      </c>
      <c r="C120" s="6" t="s">
        <v>216</v>
      </c>
      <c r="D120" s="6" t="s">
        <v>1323</v>
      </c>
      <c r="E120" s="37">
        <v>0</v>
      </c>
    </row>
    <row r="121" spans="1:6" ht="75">
      <c r="A121" s="8"/>
      <c r="B121" s="17" t="s">
        <v>181</v>
      </c>
      <c r="C121" s="6" t="s">
        <v>217</v>
      </c>
      <c r="D121" s="6" t="s">
        <v>1132</v>
      </c>
      <c r="E121" s="37">
        <f>E122+E123</f>
        <v>29944</v>
      </c>
      <c r="F121" s="21"/>
    </row>
    <row r="122" spans="1:6">
      <c r="A122" s="8"/>
      <c r="B122" s="17" t="s">
        <v>1390</v>
      </c>
      <c r="C122" s="6"/>
      <c r="D122" s="6"/>
      <c r="E122" s="186">
        <v>29773</v>
      </c>
      <c r="F122" s="21"/>
    </row>
    <row r="123" spans="1:6">
      <c r="A123" s="8"/>
      <c r="B123" s="17" t="s">
        <v>1392</v>
      </c>
      <c r="C123" s="6"/>
      <c r="D123" s="6"/>
      <c r="E123" s="186">
        <v>171</v>
      </c>
      <c r="F123" s="21"/>
    </row>
    <row r="124" spans="1:6" ht="90">
      <c r="A124" s="192"/>
      <c r="B124" s="170" t="s">
        <v>218</v>
      </c>
      <c r="C124" s="173"/>
      <c r="D124" s="173"/>
      <c r="E124" s="37">
        <f>E125+E126</f>
        <v>4868</v>
      </c>
    </row>
    <row r="125" spans="1:6" ht="30">
      <c r="A125" s="193"/>
      <c r="B125" s="171" t="s">
        <v>1390</v>
      </c>
      <c r="C125" s="173" t="s">
        <v>1760</v>
      </c>
      <c r="D125" s="173" t="s">
        <v>1132</v>
      </c>
      <c r="E125" s="37">
        <v>4868</v>
      </c>
      <c r="F125" s="21"/>
    </row>
    <row r="126" spans="1:6" ht="30">
      <c r="A126" s="194"/>
      <c r="B126" s="172" t="s">
        <v>1392</v>
      </c>
      <c r="C126" s="173" t="s">
        <v>1760</v>
      </c>
      <c r="D126" s="173" t="s">
        <v>1132</v>
      </c>
      <c r="E126" s="37">
        <v>0</v>
      </c>
      <c r="F126" s="21"/>
    </row>
    <row r="127" spans="1:6" ht="90">
      <c r="A127" s="192"/>
      <c r="B127" s="170" t="s">
        <v>219</v>
      </c>
      <c r="C127" s="173"/>
      <c r="D127" s="173"/>
      <c r="E127" s="37">
        <f>E128+E129</f>
        <v>0</v>
      </c>
    </row>
    <row r="128" spans="1:6" ht="30">
      <c r="A128" s="193"/>
      <c r="B128" s="171" t="s">
        <v>1390</v>
      </c>
      <c r="C128" s="173" t="s">
        <v>1761</v>
      </c>
      <c r="D128" s="173" t="s">
        <v>1132</v>
      </c>
      <c r="E128" s="37">
        <v>0</v>
      </c>
      <c r="F128" s="21"/>
    </row>
    <row r="129" spans="1:6" ht="30">
      <c r="A129" s="194"/>
      <c r="B129" s="172" t="s">
        <v>1392</v>
      </c>
      <c r="C129" s="173" t="s">
        <v>1761</v>
      </c>
      <c r="D129" s="173" t="s">
        <v>1132</v>
      </c>
      <c r="E129" s="37">
        <v>0</v>
      </c>
      <c r="F129" s="21"/>
    </row>
    <row r="130" spans="1:6" ht="30">
      <c r="A130" s="8"/>
      <c r="B130" s="17" t="s">
        <v>220</v>
      </c>
      <c r="C130" s="6" t="s">
        <v>221</v>
      </c>
      <c r="D130" s="195" t="s">
        <v>1132</v>
      </c>
      <c r="E130" s="37">
        <v>0</v>
      </c>
      <c r="F130" s="21"/>
    </row>
    <row r="131" spans="1:6" ht="30">
      <c r="A131" s="8"/>
      <c r="B131" s="17" t="s">
        <v>222</v>
      </c>
      <c r="C131" s="6" t="s">
        <v>223</v>
      </c>
      <c r="D131" s="196"/>
      <c r="E131" s="37">
        <v>230</v>
      </c>
    </row>
    <row r="132" spans="1:6" ht="75">
      <c r="A132" s="45" t="s">
        <v>237</v>
      </c>
      <c r="B132" s="46" t="s">
        <v>225</v>
      </c>
      <c r="C132" s="47"/>
      <c r="D132" s="45"/>
      <c r="E132" s="47"/>
      <c r="F132" s="3" t="s">
        <v>236</v>
      </c>
    </row>
    <row r="133" spans="1:6">
      <c r="A133" s="45"/>
      <c r="B133" s="46" t="s">
        <v>73</v>
      </c>
      <c r="C133" s="47"/>
      <c r="D133" s="45"/>
      <c r="E133" s="48"/>
      <c r="F133" s="3"/>
    </row>
    <row r="134" spans="1:6">
      <c r="A134" s="45"/>
      <c r="B134" s="49" t="s">
        <v>1390</v>
      </c>
      <c r="C134" s="47"/>
      <c r="D134" s="45" t="s">
        <v>9</v>
      </c>
      <c r="E134" s="48">
        <f>(E143+E144+E156)/(E159+E160+E163)*100</f>
        <v>100</v>
      </c>
      <c r="F134" s="3"/>
    </row>
    <row r="135" spans="1:6">
      <c r="A135" s="45"/>
      <c r="B135" s="49" t="s">
        <v>1392</v>
      </c>
      <c r="C135" s="47"/>
      <c r="D135" s="45" t="s">
        <v>9</v>
      </c>
      <c r="E135" s="48">
        <f>(E145+E146)/(E161+E162)*100</f>
        <v>100</v>
      </c>
      <c r="F135" s="3"/>
    </row>
    <row r="136" spans="1:6">
      <c r="A136" s="45"/>
      <c r="B136" s="46" t="s">
        <v>74</v>
      </c>
      <c r="C136" s="47"/>
      <c r="D136" s="45"/>
      <c r="E136" s="53"/>
      <c r="F136" s="3"/>
    </row>
    <row r="137" spans="1:6">
      <c r="A137" s="45"/>
      <c r="B137" s="49" t="s">
        <v>1390</v>
      </c>
      <c r="C137" s="47"/>
      <c r="D137" s="45" t="s">
        <v>9</v>
      </c>
      <c r="E137" s="48">
        <f>(E147+E148+E157)/(E159+E160+E163)*100</f>
        <v>100</v>
      </c>
      <c r="F137" s="3"/>
    </row>
    <row r="138" spans="1:6">
      <c r="A138" s="45"/>
      <c r="B138" s="49" t="s">
        <v>1392</v>
      </c>
      <c r="C138" s="47"/>
      <c r="D138" s="45" t="s">
        <v>9</v>
      </c>
      <c r="E138" s="48">
        <f>(E149+E150)/(E161+E162)*100</f>
        <v>100</v>
      </c>
      <c r="F138" s="3"/>
    </row>
    <row r="139" spans="1:6">
      <c r="A139" s="45"/>
      <c r="B139" s="46" t="s">
        <v>75</v>
      </c>
      <c r="C139" s="47"/>
      <c r="D139" s="45"/>
      <c r="E139" s="48"/>
      <c r="F139" s="3"/>
    </row>
    <row r="140" spans="1:6">
      <c r="A140" s="45"/>
      <c r="B140" s="49" t="s">
        <v>1390</v>
      </c>
      <c r="C140" s="47"/>
      <c r="D140" s="45" t="s">
        <v>9</v>
      </c>
      <c r="E140" s="48">
        <f>(E151+E152+E158)/(E159+E160+E163)*100</f>
        <v>100</v>
      </c>
      <c r="F140" s="3"/>
    </row>
    <row r="141" spans="1:6">
      <c r="A141" s="45"/>
      <c r="B141" s="49" t="s">
        <v>1392</v>
      </c>
      <c r="C141" s="47"/>
      <c r="D141" s="45" t="s">
        <v>9</v>
      </c>
      <c r="E141" s="48">
        <f>(E153+E154)/(E161+E162)*100</f>
        <v>100</v>
      </c>
      <c r="F141" s="3"/>
    </row>
    <row r="142" spans="1:6" ht="45">
      <c r="A142" s="8"/>
      <c r="B142" s="22" t="s">
        <v>226</v>
      </c>
      <c r="C142" s="6"/>
      <c r="D142" s="8"/>
      <c r="E142" s="11"/>
    </row>
    <row r="143" spans="1:6" ht="45">
      <c r="A143" s="205"/>
      <c r="B143" s="208" t="s">
        <v>227</v>
      </c>
      <c r="C143" s="6" t="s">
        <v>1400</v>
      </c>
      <c r="D143" s="195" t="s">
        <v>1324</v>
      </c>
      <c r="E143" s="11">
        <v>34</v>
      </c>
    </row>
    <row r="144" spans="1:6" ht="45">
      <c r="A144" s="206"/>
      <c r="B144" s="209"/>
      <c r="C144" s="6" t="s">
        <v>1402</v>
      </c>
      <c r="D144" s="196"/>
      <c r="E144" s="11">
        <v>0</v>
      </c>
    </row>
    <row r="145" spans="1:5" ht="45">
      <c r="A145" s="206"/>
      <c r="B145" s="209"/>
      <c r="C145" s="6" t="s">
        <v>1401</v>
      </c>
      <c r="D145" s="195" t="s">
        <v>1324</v>
      </c>
      <c r="E145" s="11">
        <v>1</v>
      </c>
    </row>
    <row r="146" spans="1:5" ht="45">
      <c r="A146" s="207"/>
      <c r="B146" s="210"/>
      <c r="C146" s="6" t="s">
        <v>1403</v>
      </c>
      <c r="D146" s="196"/>
      <c r="E146" s="11">
        <v>0</v>
      </c>
    </row>
    <row r="147" spans="1:5" ht="45">
      <c r="A147" s="205"/>
      <c r="B147" s="208" t="s">
        <v>74</v>
      </c>
      <c r="C147" s="6" t="s">
        <v>1404</v>
      </c>
      <c r="D147" s="195" t="s">
        <v>1324</v>
      </c>
      <c r="E147" s="11">
        <v>34</v>
      </c>
    </row>
    <row r="148" spans="1:5" ht="45">
      <c r="A148" s="206"/>
      <c r="B148" s="209"/>
      <c r="C148" s="6" t="s">
        <v>1406</v>
      </c>
      <c r="D148" s="196"/>
      <c r="E148" s="11">
        <v>0</v>
      </c>
    </row>
    <row r="149" spans="1:5" ht="45">
      <c r="A149" s="206"/>
      <c r="B149" s="209"/>
      <c r="C149" s="6" t="s">
        <v>1405</v>
      </c>
      <c r="D149" s="195" t="s">
        <v>1324</v>
      </c>
      <c r="E149" s="11">
        <v>1</v>
      </c>
    </row>
    <row r="150" spans="1:5" ht="45">
      <c r="A150" s="207"/>
      <c r="B150" s="210"/>
      <c r="C150" s="6" t="s">
        <v>1407</v>
      </c>
      <c r="D150" s="196"/>
      <c r="E150" s="11">
        <v>0</v>
      </c>
    </row>
    <row r="151" spans="1:5" ht="45">
      <c r="A151" s="205"/>
      <c r="B151" s="208" t="s">
        <v>228</v>
      </c>
      <c r="C151" s="6" t="s">
        <v>1408</v>
      </c>
      <c r="D151" s="195" t="s">
        <v>1324</v>
      </c>
      <c r="E151" s="11">
        <v>34</v>
      </c>
    </row>
    <row r="152" spans="1:5" ht="45">
      <c r="A152" s="206"/>
      <c r="B152" s="209"/>
      <c r="C152" s="6" t="s">
        <v>1410</v>
      </c>
      <c r="D152" s="196"/>
      <c r="E152" s="11">
        <v>0</v>
      </c>
    </row>
    <row r="153" spans="1:5" ht="45">
      <c r="A153" s="206"/>
      <c r="B153" s="209"/>
      <c r="C153" s="6" t="s">
        <v>1409</v>
      </c>
      <c r="D153" s="195" t="s">
        <v>1324</v>
      </c>
      <c r="E153" s="11">
        <v>1</v>
      </c>
    </row>
    <row r="154" spans="1:5" ht="45">
      <c r="A154" s="207"/>
      <c r="B154" s="210"/>
      <c r="C154" s="6" t="s">
        <v>1411</v>
      </c>
      <c r="D154" s="196"/>
      <c r="E154" s="11">
        <v>0</v>
      </c>
    </row>
    <row r="155" spans="1:5" ht="30">
      <c r="A155" s="8"/>
      <c r="B155" s="22" t="s">
        <v>229</v>
      </c>
      <c r="C155" s="6"/>
      <c r="D155" s="8"/>
      <c r="E155" s="11"/>
    </row>
    <row r="156" spans="1:5" ht="30">
      <c r="A156" s="8"/>
      <c r="B156" s="22" t="s">
        <v>227</v>
      </c>
      <c r="C156" s="6" t="s">
        <v>230</v>
      </c>
      <c r="D156" s="195" t="s">
        <v>1324</v>
      </c>
      <c r="E156" s="11">
        <v>0</v>
      </c>
    </row>
    <row r="157" spans="1:5" ht="30">
      <c r="A157" s="8"/>
      <c r="B157" s="22" t="s">
        <v>74</v>
      </c>
      <c r="C157" s="6" t="s">
        <v>231</v>
      </c>
      <c r="D157" s="196"/>
      <c r="E157" s="11">
        <v>0</v>
      </c>
    </row>
    <row r="158" spans="1:5" ht="30">
      <c r="A158" s="8"/>
      <c r="B158" s="22" t="s">
        <v>228</v>
      </c>
      <c r="C158" s="6" t="s">
        <v>232</v>
      </c>
      <c r="D158" s="197"/>
      <c r="E158" s="11">
        <v>0</v>
      </c>
    </row>
    <row r="159" spans="1:5" ht="45">
      <c r="A159" s="205"/>
      <c r="B159" s="208" t="s">
        <v>233</v>
      </c>
      <c r="C159" s="6" t="s">
        <v>1412</v>
      </c>
      <c r="D159" s="195" t="s">
        <v>1324</v>
      </c>
      <c r="E159" s="11">
        <v>34</v>
      </c>
    </row>
    <row r="160" spans="1:5" ht="45">
      <c r="A160" s="206"/>
      <c r="B160" s="209"/>
      <c r="C160" s="6" t="s">
        <v>1414</v>
      </c>
      <c r="D160" s="196"/>
      <c r="E160" s="11">
        <v>0</v>
      </c>
    </row>
    <row r="161" spans="1:6" ht="45">
      <c r="A161" s="206"/>
      <c r="B161" s="209"/>
      <c r="C161" s="6" t="s">
        <v>1413</v>
      </c>
      <c r="D161" s="195" t="s">
        <v>1324</v>
      </c>
      <c r="E161" s="11">
        <v>1</v>
      </c>
    </row>
    <row r="162" spans="1:6" ht="45">
      <c r="A162" s="207"/>
      <c r="B162" s="210"/>
      <c r="C162" s="6" t="s">
        <v>1415</v>
      </c>
      <c r="D162" s="196"/>
      <c r="E162" s="11">
        <v>0</v>
      </c>
    </row>
    <row r="163" spans="1:6" ht="30">
      <c r="A163" s="8"/>
      <c r="B163" s="22" t="s">
        <v>234</v>
      </c>
      <c r="C163" s="6" t="s">
        <v>235</v>
      </c>
      <c r="D163" s="6" t="s">
        <v>1324</v>
      </c>
      <c r="E163" s="11">
        <v>0</v>
      </c>
    </row>
    <row r="164" spans="1:6" ht="75">
      <c r="A164" s="45" t="s">
        <v>238</v>
      </c>
      <c r="B164" s="46" t="s">
        <v>247</v>
      </c>
      <c r="C164" s="47"/>
      <c r="D164" s="45"/>
      <c r="E164" s="53"/>
      <c r="F164" s="3" t="s">
        <v>246</v>
      </c>
    </row>
    <row r="165" spans="1:6">
      <c r="A165" s="62"/>
      <c r="B165" s="77" t="s">
        <v>209</v>
      </c>
      <c r="C165" s="47"/>
      <c r="D165" s="45"/>
      <c r="E165" s="48"/>
      <c r="F165" s="3"/>
    </row>
    <row r="166" spans="1:6">
      <c r="A166" s="62"/>
      <c r="B166" s="49" t="s">
        <v>1390</v>
      </c>
      <c r="C166" s="47"/>
      <c r="D166" s="45" t="s">
        <v>1324</v>
      </c>
      <c r="E166" s="48">
        <f>(E171+E172+E179)/(E181+E183)*100</f>
        <v>19.054176602962418</v>
      </c>
      <c r="F166" s="3"/>
    </row>
    <row r="167" spans="1:6">
      <c r="A167" s="62"/>
      <c r="B167" s="49" t="s">
        <v>1392</v>
      </c>
      <c r="C167" s="47"/>
      <c r="D167" s="45" t="s">
        <v>1324</v>
      </c>
      <c r="E167" s="48">
        <f>(E173+E174)/(E182)*100</f>
        <v>7.6023391812865491</v>
      </c>
      <c r="F167" s="3"/>
    </row>
    <row r="168" spans="1:6">
      <c r="A168" s="62"/>
      <c r="B168" s="77" t="s">
        <v>248</v>
      </c>
      <c r="C168" s="47"/>
      <c r="D168" s="45"/>
      <c r="E168" s="48"/>
      <c r="F168" s="3"/>
    </row>
    <row r="169" spans="1:6">
      <c r="A169" s="62"/>
      <c r="B169" s="49" t="s">
        <v>1390</v>
      </c>
      <c r="C169" s="47"/>
      <c r="D169" s="45" t="s">
        <v>1324</v>
      </c>
      <c r="E169" s="48">
        <f>(E175+E176+E180)/(E181+E183)*100</f>
        <v>13.602928828132871</v>
      </c>
      <c r="F169" s="3"/>
    </row>
    <row r="170" spans="1:6">
      <c r="A170" s="62"/>
      <c r="B170" s="49" t="s">
        <v>1392</v>
      </c>
      <c r="C170" s="47"/>
      <c r="D170" s="45" t="s">
        <v>1324</v>
      </c>
      <c r="E170" s="48">
        <f>(E177+E178)/(E182)*100</f>
        <v>6.4327485380116958</v>
      </c>
      <c r="F170" s="3"/>
    </row>
    <row r="171" spans="1:6" ht="30" customHeight="1">
      <c r="A171" s="205"/>
      <c r="B171" s="208" t="s">
        <v>239</v>
      </c>
      <c r="C171" s="6" t="s">
        <v>1419</v>
      </c>
      <c r="D171" s="195" t="s">
        <v>1324</v>
      </c>
      <c r="E171" s="37">
        <v>5673</v>
      </c>
    </row>
    <row r="172" spans="1:6" ht="45">
      <c r="A172" s="206"/>
      <c r="B172" s="209"/>
      <c r="C172" s="6" t="s">
        <v>1420</v>
      </c>
      <c r="D172" s="196"/>
      <c r="E172" s="37">
        <v>0</v>
      </c>
    </row>
    <row r="173" spans="1:6" ht="45">
      <c r="A173" s="206"/>
      <c r="B173" s="209"/>
      <c r="C173" s="6" t="s">
        <v>1421</v>
      </c>
      <c r="D173" s="195" t="s">
        <v>1324</v>
      </c>
      <c r="E173" s="37">
        <v>13</v>
      </c>
    </row>
    <row r="174" spans="1:6" ht="45">
      <c r="A174" s="207"/>
      <c r="B174" s="210"/>
      <c r="C174" s="6" t="s">
        <v>1422</v>
      </c>
      <c r="D174" s="196"/>
      <c r="E174" s="37">
        <v>0</v>
      </c>
    </row>
    <row r="175" spans="1:6" ht="45" customHeight="1">
      <c r="A175" s="205"/>
      <c r="B175" s="208" t="s">
        <v>240</v>
      </c>
      <c r="C175" s="91" t="s">
        <v>1727</v>
      </c>
      <c r="D175" s="195" t="s">
        <v>1324</v>
      </c>
      <c r="E175" s="37">
        <v>4050</v>
      </c>
    </row>
    <row r="176" spans="1:6" ht="45">
      <c r="A176" s="206"/>
      <c r="B176" s="209"/>
      <c r="C176" s="91" t="s">
        <v>1728</v>
      </c>
      <c r="D176" s="196"/>
      <c r="E176" s="37">
        <v>0</v>
      </c>
    </row>
    <row r="177" spans="1:6" ht="45">
      <c r="A177" s="206"/>
      <c r="B177" s="209"/>
      <c r="C177" s="91" t="s">
        <v>1729</v>
      </c>
      <c r="D177" s="195" t="s">
        <v>1324</v>
      </c>
      <c r="E177" s="37">
        <v>11</v>
      </c>
    </row>
    <row r="178" spans="1:6" ht="45">
      <c r="A178" s="207"/>
      <c r="B178" s="210"/>
      <c r="C178" s="91" t="s">
        <v>1730</v>
      </c>
      <c r="D178" s="196"/>
      <c r="E178" s="37">
        <v>0</v>
      </c>
    </row>
    <row r="179" spans="1:6" ht="30">
      <c r="A179" s="23"/>
      <c r="B179" s="22" t="s">
        <v>241</v>
      </c>
      <c r="C179" s="91" t="s">
        <v>242</v>
      </c>
      <c r="D179" s="195" t="s">
        <v>1324</v>
      </c>
      <c r="E179" s="37">
        <v>0</v>
      </c>
    </row>
    <row r="180" spans="1:6" ht="45">
      <c r="A180" s="23"/>
      <c r="B180" s="22" t="s">
        <v>243</v>
      </c>
      <c r="C180" s="91" t="s">
        <v>1731</v>
      </c>
      <c r="D180" s="196"/>
      <c r="E180" s="37">
        <v>0</v>
      </c>
    </row>
    <row r="181" spans="1:6" ht="45">
      <c r="A181" s="205"/>
      <c r="B181" s="208" t="s">
        <v>181</v>
      </c>
      <c r="C181" s="6" t="s">
        <v>1450</v>
      </c>
      <c r="D181" s="195" t="s">
        <v>1132</v>
      </c>
      <c r="E181" s="186">
        <v>29773</v>
      </c>
    </row>
    <row r="182" spans="1:6" ht="45">
      <c r="A182" s="207"/>
      <c r="B182" s="210"/>
      <c r="C182" s="6" t="s">
        <v>1451</v>
      </c>
      <c r="D182" s="196"/>
      <c r="E182" s="186">
        <v>171</v>
      </c>
    </row>
    <row r="183" spans="1:6" ht="30">
      <c r="A183" s="23"/>
      <c r="B183" s="22" t="s">
        <v>244</v>
      </c>
      <c r="C183" s="6" t="s">
        <v>245</v>
      </c>
      <c r="D183" s="6" t="s">
        <v>1132</v>
      </c>
      <c r="E183" s="37">
        <v>0</v>
      </c>
    </row>
    <row r="184" spans="1:6" ht="75">
      <c r="A184" s="45" t="s">
        <v>250</v>
      </c>
      <c r="B184" s="46" t="s">
        <v>249</v>
      </c>
      <c r="C184" s="47"/>
      <c r="D184" s="45"/>
      <c r="E184" s="53"/>
      <c r="F184" s="3" t="s">
        <v>246</v>
      </c>
    </row>
    <row r="185" spans="1:6">
      <c r="A185" s="45"/>
      <c r="B185" s="49" t="s">
        <v>1390</v>
      </c>
      <c r="C185" s="47"/>
      <c r="D185" s="45" t="s">
        <v>9</v>
      </c>
      <c r="E185" s="48">
        <f>(E187+E188+E191)/(E192+E193+E196)*100</f>
        <v>100</v>
      </c>
      <c r="F185" s="3"/>
    </row>
    <row r="186" spans="1:6">
      <c r="A186" s="45"/>
      <c r="B186" s="49" t="s">
        <v>1392</v>
      </c>
      <c r="C186" s="47"/>
      <c r="D186" s="45" t="s">
        <v>9</v>
      </c>
      <c r="E186" s="48">
        <f>(E189+E190)/(E194+E195)*100</f>
        <v>100</v>
      </c>
      <c r="F186" s="3"/>
    </row>
    <row r="187" spans="1:6" ht="30" customHeight="1">
      <c r="A187" s="205"/>
      <c r="B187" s="208" t="s">
        <v>251</v>
      </c>
      <c r="C187" s="6" t="s">
        <v>1423</v>
      </c>
      <c r="D187" s="195" t="s">
        <v>1324</v>
      </c>
      <c r="E187" s="11">
        <v>34</v>
      </c>
    </row>
    <row r="188" spans="1:6" ht="45">
      <c r="A188" s="206"/>
      <c r="B188" s="209"/>
      <c r="C188" s="6" t="s">
        <v>1424</v>
      </c>
      <c r="D188" s="196"/>
      <c r="E188" s="11">
        <v>0</v>
      </c>
    </row>
    <row r="189" spans="1:6" ht="45">
      <c r="A189" s="206"/>
      <c r="B189" s="209"/>
      <c r="C189" s="6" t="s">
        <v>1425</v>
      </c>
      <c r="D189" s="195" t="s">
        <v>1324</v>
      </c>
      <c r="E189" s="11">
        <v>1</v>
      </c>
    </row>
    <row r="190" spans="1:6" ht="45">
      <c r="A190" s="207"/>
      <c r="B190" s="210"/>
      <c r="C190" s="6" t="s">
        <v>1426</v>
      </c>
      <c r="D190" s="196"/>
      <c r="E190" s="11">
        <v>0</v>
      </c>
    </row>
    <row r="191" spans="1:6" ht="30" customHeight="1">
      <c r="A191" s="8"/>
      <c r="B191" s="22" t="s">
        <v>252</v>
      </c>
      <c r="C191" s="6" t="s">
        <v>253</v>
      </c>
      <c r="D191" s="6" t="s">
        <v>1324</v>
      </c>
      <c r="E191" s="11">
        <v>0</v>
      </c>
    </row>
    <row r="192" spans="1:6" ht="30" customHeight="1">
      <c r="A192" s="205"/>
      <c r="B192" s="208" t="s">
        <v>233</v>
      </c>
      <c r="C192" s="6" t="s">
        <v>1427</v>
      </c>
      <c r="D192" s="195" t="s">
        <v>1324</v>
      </c>
      <c r="E192" s="11">
        <v>34</v>
      </c>
    </row>
    <row r="193" spans="1:6" ht="30" customHeight="1">
      <c r="A193" s="206"/>
      <c r="B193" s="209"/>
      <c r="C193" s="6" t="s">
        <v>1428</v>
      </c>
      <c r="D193" s="196"/>
      <c r="E193" s="11">
        <v>0</v>
      </c>
    </row>
    <row r="194" spans="1:6" ht="45">
      <c r="A194" s="206"/>
      <c r="B194" s="209"/>
      <c r="C194" s="6" t="s">
        <v>1429</v>
      </c>
      <c r="D194" s="195" t="s">
        <v>1324</v>
      </c>
      <c r="E194" s="11">
        <v>1</v>
      </c>
    </row>
    <row r="195" spans="1:6" ht="45">
      <c r="A195" s="207"/>
      <c r="B195" s="210"/>
      <c r="C195" s="6" t="s">
        <v>1431</v>
      </c>
      <c r="D195" s="196"/>
      <c r="E195" s="11">
        <v>0</v>
      </c>
    </row>
    <row r="196" spans="1:6" ht="30" customHeight="1">
      <c r="A196" s="8"/>
      <c r="B196" s="22" t="s">
        <v>254</v>
      </c>
      <c r="C196" s="6" t="s">
        <v>1430</v>
      </c>
      <c r="D196" s="6" t="s">
        <v>1324</v>
      </c>
      <c r="E196" s="11">
        <v>0</v>
      </c>
    </row>
    <row r="197" spans="1:6" ht="45" customHeight="1">
      <c r="A197" s="50" t="s">
        <v>260</v>
      </c>
      <c r="B197" s="51" t="s">
        <v>255</v>
      </c>
      <c r="C197" s="47"/>
      <c r="D197" s="47"/>
      <c r="E197" s="47"/>
    </row>
    <row r="198" spans="1:6" ht="75">
      <c r="A198" s="45" t="s">
        <v>259</v>
      </c>
      <c r="B198" s="46" t="s">
        <v>256</v>
      </c>
      <c r="C198" s="47"/>
      <c r="D198" s="45"/>
      <c r="E198" s="53"/>
      <c r="F198" s="3" t="s">
        <v>246</v>
      </c>
    </row>
    <row r="199" spans="1:6">
      <c r="A199" s="45"/>
      <c r="B199" s="49" t="s">
        <v>1390</v>
      </c>
      <c r="C199" s="198"/>
      <c r="D199" s="198" t="s">
        <v>9</v>
      </c>
      <c r="E199" s="48">
        <f>(E206+E207)/(E209+E210)*100</f>
        <v>57.8125</v>
      </c>
      <c r="F199" s="3"/>
    </row>
    <row r="200" spans="1:6">
      <c r="A200" s="45"/>
      <c r="B200" s="49" t="s">
        <v>1391</v>
      </c>
      <c r="C200" s="199"/>
      <c r="D200" s="199"/>
      <c r="E200" s="48">
        <f t="shared" ref="E200:E201" si="9">E206/E209*100</f>
        <v>57.8125</v>
      </c>
      <c r="F200" s="3"/>
    </row>
    <row r="201" spans="1:6">
      <c r="A201" s="45"/>
      <c r="B201" s="46" t="s">
        <v>1393</v>
      </c>
      <c r="C201" s="200"/>
      <c r="D201" s="200"/>
      <c r="E201" s="48" t="e">
        <f t="shared" si="9"/>
        <v>#DIV/0!</v>
      </c>
      <c r="F201" s="3"/>
    </row>
    <row r="202" spans="1:6">
      <c r="A202" s="45"/>
      <c r="B202" s="49" t="s">
        <v>1392</v>
      </c>
      <c r="C202" s="198"/>
      <c r="D202" s="198" t="s">
        <v>9</v>
      </c>
      <c r="E202" s="48" t="e">
        <f>(E212+E213)/(E215+E216)*100</f>
        <v>#DIV/0!</v>
      </c>
      <c r="F202" s="3"/>
    </row>
    <row r="203" spans="1:6">
      <c r="A203" s="45"/>
      <c r="B203" s="49" t="s">
        <v>1391</v>
      </c>
      <c r="C203" s="199"/>
      <c r="D203" s="199"/>
      <c r="E203" s="48" t="e">
        <f t="shared" ref="E203:E204" si="10">E212/E215*100</f>
        <v>#DIV/0!</v>
      </c>
      <c r="F203" s="3"/>
    </row>
    <row r="204" spans="1:6">
      <c r="A204" s="45"/>
      <c r="B204" s="46" t="s">
        <v>1393</v>
      </c>
      <c r="C204" s="200"/>
      <c r="D204" s="200"/>
      <c r="E204" s="48" t="e">
        <f t="shared" si="10"/>
        <v>#DIV/0!</v>
      </c>
      <c r="F204" s="3"/>
    </row>
    <row r="205" spans="1:6" ht="195">
      <c r="A205" s="192"/>
      <c r="B205" s="170" t="s">
        <v>257</v>
      </c>
      <c r="C205" s="173"/>
      <c r="D205" s="173"/>
      <c r="E205" s="37">
        <v>74</v>
      </c>
    </row>
    <row r="206" spans="1:6" ht="45">
      <c r="A206" s="193"/>
      <c r="B206" s="171" t="s">
        <v>1391</v>
      </c>
      <c r="C206" s="173" t="s">
        <v>1432</v>
      </c>
      <c r="D206" s="173" t="s">
        <v>1132</v>
      </c>
      <c r="E206" s="37">
        <v>74</v>
      </c>
      <c r="F206" s="38"/>
    </row>
    <row r="207" spans="1:6" ht="45">
      <c r="A207" s="194"/>
      <c r="B207" s="172" t="s">
        <v>1393</v>
      </c>
      <c r="C207" s="173" t="s">
        <v>1433</v>
      </c>
      <c r="D207" s="173" t="s">
        <v>1132</v>
      </c>
      <c r="E207" s="37">
        <v>0</v>
      </c>
    </row>
    <row r="208" spans="1:6" ht="75">
      <c r="A208" s="192"/>
      <c r="B208" s="170" t="s">
        <v>258</v>
      </c>
      <c r="C208" s="173"/>
      <c r="D208" s="173"/>
      <c r="E208" s="37">
        <v>128</v>
      </c>
    </row>
    <row r="209" spans="1:6" ht="45">
      <c r="A209" s="193"/>
      <c r="B209" s="171" t="s">
        <v>1391</v>
      </c>
      <c r="C209" s="173" t="s">
        <v>1434</v>
      </c>
      <c r="D209" s="173" t="s">
        <v>1132</v>
      </c>
      <c r="E209" s="37">
        <v>128</v>
      </c>
    </row>
    <row r="210" spans="1:6" ht="45">
      <c r="A210" s="194"/>
      <c r="B210" s="172" t="s">
        <v>1393</v>
      </c>
      <c r="C210" s="173" t="s">
        <v>1435</v>
      </c>
      <c r="D210" s="173" t="s">
        <v>1132</v>
      </c>
      <c r="E210" s="37">
        <v>0</v>
      </c>
    </row>
    <row r="211" spans="1:6" ht="195">
      <c r="A211" s="192"/>
      <c r="B211" s="170" t="s">
        <v>257</v>
      </c>
      <c r="C211" s="173"/>
      <c r="D211" s="173"/>
      <c r="E211" s="37">
        <v>74</v>
      </c>
    </row>
    <row r="212" spans="1:6" ht="45">
      <c r="A212" s="193"/>
      <c r="B212" s="171" t="s">
        <v>1391</v>
      </c>
      <c r="C212" s="173" t="s">
        <v>1436</v>
      </c>
      <c r="D212" s="173" t="s">
        <v>1132</v>
      </c>
      <c r="E212" s="37">
        <v>0</v>
      </c>
    </row>
    <row r="213" spans="1:6" ht="45">
      <c r="A213" s="194"/>
      <c r="B213" s="172" t="s">
        <v>1393</v>
      </c>
      <c r="C213" s="173" t="s">
        <v>1437</v>
      </c>
      <c r="D213" s="173" t="s">
        <v>1132</v>
      </c>
      <c r="E213" s="37">
        <v>0</v>
      </c>
    </row>
    <row r="214" spans="1:6" ht="75">
      <c r="A214" s="192"/>
      <c r="B214" s="170" t="s">
        <v>258</v>
      </c>
      <c r="C214" s="173"/>
      <c r="D214" s="173"/>
      <c r="E214" s="37"/>
    </row>
    <row r="215" spans="1:6" ht="45">
      <c r="A215" s="193"/>
      <c r="B215" s="171" t="s">
        <v>1391</v>
      </c>
      <c r="C215" s="173" t="s">
        <v>1438</v>
      </c>
      <c r="D215" s="173" t="s">
        <v>1132</v>
      </c>
      <c r="E215" s="37">
        <v>0</v>
      </c>
    </row>
    <row r="216" spans="1:6" ht="45">
      <c r="A216" s="194"/>
      <c r="B216" s="172" t="s">
        <v>1393</v>
      </c>
      <c r="C216" s="173" t="s">
        <v>1439</v>
      </c>
      <c r="D216" s="173" t="s">
        <v>1132</v>
      </c>
      <c r="E216" s="37">
        <v>0</v>
      </c>
    </row>
    <row r="217" spans="1:6" ht="75">
      <c r="A217" s="45" t="s">
        <v>262</v>
      </c>
      <c r="B217" s="46" t="s">
        <v>261</v>
      </c>
      <c r="C217" s="47"/>
      <c r="D217" s="45"/>
      <c r="E217" s="48"/>
      <c r="F217" s="3" t="s">
        <v>164</v>
      </c>
    </row>
    <row r="218" spans="1:6">
      <c r="A218" s="45"/>
      <c r="B218" s="49" t="s">
        <v>1390</v>
      </c>
      <c r="C218" s="47"/>
      <c r="D218" s="45" t="s">
        <v>9</v>
      </c>
      <c r="E218" s="48">
        <f>(E225+E226)/(E228+E229)*100</f>
        <v>95.13274336283186</v>
      </c>
    </row>
    <row r="219" spans="1:6">
      <c r="A219" s="45"/>
      <c r="B219" s="49" t="s">
        <v>1391</v>
      </c>
      <c r="C219" s="47"/>
      <c r="D219" s="45" t="s">
        <v>9</v>
      </c>
      <c r="E219" s="48">
        <f t="shared" ref="E219:E220" si="11">E225/E228*100</f>
        <v>95.13274336283186</v>
      </c>
    </row>
    <row r="220" spans="1:6">
      <c r="A220" s="45"/>
      <c r="B220" s="46" t="s">
        <v>1393</v>
      </c>
      <c r="C220" s="47"/>
      <c r="D220" s="45" t="s">
        <v>9</v>
      </c>
      <c r="E220" s="48" t="e">
        <f t="shared" si="11"/>
        <v>#DIV/0!</v>
      </c>
    </row>
    <row r="221" spans="1:6">
      <c r="A221" s="45"/>
      <c r="B221" s="49" t="s">
        <v>1392</v>
      </c>
      <c r="C221" s="47"/>
      <c r="D221" s="45" t="s">
        <v>9</v>
      </c>
      <c r="E221" s="48" t="e">
        <f>(E231+E232)/(E234+E235)*100</f>
        <v>#DIV/0!</v>
      </c>
    </row>
    <row r="222" spans="1:6">
      <c r="A222" s="45"/>
      <c r="B222" s="49" t="s">
        <v>1391</v>
      </c>
      <c r="C222" s="47"/>
      <c r="D222" s="45" t="s">
        <v>9</v>
      </c>
      <c r="E222" s="48" t="e">
        <f t="shared" ref="E222:E223" si="12">E231/E234*100</f>
        <v>#DIV/0!</v>
      </c>
    </row>
    <row r="223" spans="1:6">
      <c r="A223" s="45"/>
      <c r="B223" s="46" t="s">
        <v>1393</v>
      </c>
      <c r="C223" s="47"/>
      <c r="D223" s="45" t="s">
        <v>9</v>
      </c>
      <c r="E223" s="48" t="e">
        <f t="shared" si="12"/>
        <v>#DIV/0!</v>
      </c>
    </row>
    <row r="224" spans="1:6" ht="165">
      <c r="A224" s="192"/>
      <c r="B224" s="170" t="s">
        <v>263</v>
      </c>
      <c r="C224" s="173"/>
      <c r="D224" s="173"/>
      <c r="E224" s="78"/>
      <c r="F224" s="3"/>
    </row>
    <row r="225" spans="1:6" ht="45">
      <c r="A225" s="193"/>
      <c r="B225" s="171" t="s">
        <v>1391</v>
      </c>
      <c r="C225" s="173" t="s">
        <v>1445</v>
      </c>
      <c r="D225" s="173" t="s">
        <v>1132</v>
      </c>
      <c r="E225" s="184">
        <v>215</v>
      </c>
      <c r="F225" s="3"/>
    </row>
    <row r="226" spans="1:6" ht="45">
      <c r="A226" s="194"/>
      <c r="B226" s="172" t="s">
        <v>1393</v>
      </c>
      <c r="C226" s="173" t="s">
        <v>1445</v>
      </c>
      <c r="D226" s="173" t="s">
        <v>1132</v>
      </c>
      <c r="E226" s="78">
        <v>0</v>
      </c>
      <c r="F226" s="3"/>
    </row>
    <row r="227" spans="1:6" ht="60">
      <c r="A227" s="192"/>
      <c r="B227" s="170" t="s">
        <v>264</v>
      </c>
      <c r="C227" s="173"/>
      <c r="D227" s="173"/>
      <c r="E227" s="78"/>
    </row>
    <row r="228" spans="1:6" ht="45">
      <c r="A228" s="193"/>
      <c r="B228" s="171" t="s">
        <v>1391</v>
      </c>
      <c r="C228" s="173" t="s">
        <v>1440</v>
      </c>
      <c r="D228" s="173" t="s">
        <v>1132</v>
      </c>
      <c r="E228" s="184">
        <v>226</v>
      </c>
    </row>
    <row r="229" spans="1:6" ht="45">
      <c r="A229" s="194"/>
      <c r="B229" s="172" t="s">
        <v>1393</v>
      </c>
      <c r="C229" s="173" t="s">
        <v>1441</v>
      </c>
      <c r="D229" s="173" t="s">
        <v>1132</v>
      </c>
      <c r="E229" s="78">
        <v>0</v>
      </c>
    </row>
    <row r="230" spans="1:6" ht="165">
      <c r="A230" s="192"/>
      <c r="B230" s="170" t="s">
        <v>263</v>
      </c>
      <c r="C230" s="173"/>
      <c r="D230" s="173"/>
      <c r="E230" s="78"/>
      <c r="F230" s="3" t="s">
        <v>164</v>
      </c>
    </row>
    <row r="231" spans="1:6" ht="45">
      <c r="A231" s="193"/>
      <c r="B231" s="171" t="s">
        <v>1391</v>
      </c>
      <c r="C231" s="173" t="s">
        <v>1444</v>
      </c>
      <c r="D231" s="173" t="s">
        <v>1132</v>
      </c>
      <c r="E231" s="78">
        <v>0</v>
      </c>
      <c r="F231" s="3"/>
    </row>
    <row r="232" spans="1:6" ht="45">
      <c r="A232" s="194"/>
      <c r="B232" s="172" t="s">
        <v>1393</v>
      </c>
      <c r="C232" s="173" t="s">
        <v>1444</v>
      </c>
      <c r="D232" s="173" t="s">
        <v>1132</v>
      </c>
      <c r="E232" s="78">
        <v>0</v>
      </c>
      <c r="F232" s="3"/>
    </row>
    <row r="233" spans="1:6" ht="60">
      <c r="A233" s="192"/>
      <c r="B233" s="170" t="s">
        <v>264</v>
      </c>
      <c r="C233" s="173"/>
      <c r="D233" s="173"/>
      <c r="E233" s="78"/>
    </row>
    <row r="234" spans="1:6" ht="45">
      <c r="A234" s="193"/>
      <c r="B234" s="171" t="s">
        <v>1391</v>
      </c>
      <c r="C234" s="173" t="s">
        <v>1442</v>
      </c>
      <c r="D234" s="173" t="s">
        <v>1132</v>
      </c>
      <c r="E234" s="78">
        <v>0</v>
      </c>
    </row>
    <row r="235" spans="1:6" ht="45">
      <c r="A235" s="194"/>
      <c r="B235" s="172" t="s">
        <v>1393</v>
      </c>
      <c r="C235" s="173" t="s">
        <v>1443</v>
      </c>
      <c r="D235" s="173" t="s">
        <v>1132</v>
      </c>
      <c r="E235" s="78">
        <v>0</v>
      </c>
    </row>
    <row r="236" spans="1:6" ht="75">
      <c r="A236" s="45" t="s">
        <v>1641</v>
      </c>
      <c r="B236" s="49" t="s">
        <v>1642</v>
      </c>
      <c r="C236" s="45"/>
      <c r="D236" s="45"/>
      <c r="E236" s="156"/>
    </row>
    <row r="237" spans="1:6">
      <c r="A237" s="6"/>
      <c r="B237" s="36" t="s">
        <v>1623</v>
      </c>
      <c r="C237" s="6"/>
      <c r="D237" s="6" t="s">
        <v>9</v>
      </c>
      <c r="E237" s="78"/>
    </row>
    <row r="238" spans="1:6">
      <c r="A238" s="6"/>
      <c r="B238" s="36" t="s">
        <v>1624</v>
      </c>
      <c r="C238" s="6"/>
      <c r="D238" s="6" t="s">
        <v>9</v>
      </c>
      <c r="E238" s="78"/>
    </row>
    <row r="239" spans="1:6">
      <c r="A239" s="6"/>
      <c r="B239" s="36" t="s">
        <v>1625</v>
      </c>
      <c r="C239" s="6"/>
      <c r="D239" s="6" t="s">
        <v>9</v>
      </c>
      <c r="E239" s="78"/>
    </row>
    <row r="240" spans="1:6">
      <c r="A240" s="6"/>
      <c r="B240" s="36" t="s">
        <v>1626</v>
      </c>
      <c r="C240" s="6"/>
      <c r="D240" s="6" t="s">
        <v>9</v>
      </c>
      <c r="E240" s="78"/>
    </row>
    <row r="241" spans="1:5">
      <c r="A241" s="6"/>
      <c r="B241" s="36" t="s">
        <v>1627</v>
      </c>
      <c r="C241" s="6"/>
      <c r="D241" s="6" t="s">
        <v>9</v>
      </c>
      <c r="E241" s="78"/>
    </row>
    <row r="242" spans="1:5">
      <c r="A242" s="6"/>
      <c r="B242" s="36" t="s">
        <v>1628</v>
      </c>
      <c r="C242" s="6"/>
      <c r="D242" s="6" t="s">
        <v>9</v>
      </c>
      <c r="E242" s="78"/>
    </row>
    <row r="243" spans="1:5">
      <c r="A243" s="6"/>
      <c r="B243" s="36" t="s">
        <v>1629</v>
      </c>
      <c r="C243" s="6"/>
      <c r="D243" s="6" t="s">
        <v>9</v>
      </c>
      <c r="E243" s="78"/>
    </row>
    <row r="244" spans="1:5">
      <c r="A244" s="6"/>
      <c r="B244" s="36" t="s">
        <v>1630</v>
      </c>
      <c r="C244" s="6"/>
      <c r="D244" s="6" t="s">
        <v>9</v>
      </c>
      <c r="E244" s="78"/>
    </row>
    <row r="245" spans="1:5">
      <c r="A245" s="6"/>
      <c r="B245" s="36" t="s">
        <v>1631</v>
      </c>
      <c r="C245" s="6"/>
      <c r="D245" s="6" t="s">
        <v>9</v>
      </c>
      <c r="E245" s="78"/>
    </row>
    <row r="246" spans="1:5" ht="60">
      <c r="A246" s="45" t="s">
        <v>1643</v>
      </c>
      <c r="B246" s="49" t="s">
        <v>1644</v>
      </c>
      <c r="C246" s="45"/>
      <c r="D246" s="45"/>
      <c r="E246" s="156"/>
    </row>
    <row r="247" spans="1:5">
      <c r="A247" s="6"/>
      <c r="B247" s="36" t="s">
        <v>1623</v>
      </c>
      <c r="C247" s="6"/>
      <c r="D247" s="6" t="s">
        <v>9</v>
      </c>
      <c r="E247" s="78"/>
    </row>
    <row r="248" spans="1:5">
      <c r="A248" s="6"/>
      <c r="B248" s="36" t="s">
        <v>1624</v>
      </c>
      <c r="C248" s="6"/>
      <c r="D248" s="6" t="s">
        <v>9</v>
      </c>
      <c r="E248" s="78"/>
    </row>
    <row r="249" spans="1:5">
      <c r="A249" s="6"/>
      <c r="B249" s="36" t="s">
        <v>1625</v>
      </c>
      <c r="C249" s="6"/>
      <c r="D249" s="6" t="s">
        <v>9</v>
      </c>
      <c r="E249" s="78"/>
    </row>
    <row r="250" spans="1:5">
      <c r="A250" s="6"/>
      <c r="B250" s="36" t="s">
        <v>1626</v>
      </c>
      <c r="C250" s="6"/>
      <c r="D250" s="6" t="s">
        <v>9</v>
      </c>
      <c r="E250" s="78"/>
    </row>
    <row r="251" spans="1:5">
      <c r="A251" s="6"/>
      <c r="B251" s="36" t="s">
        <v>1627</v>
      </c>
      <c r="C251" s="6"/>
      <c r="D251" s="6" t="s">
        <v>9</v>
      </c>
      <c r="E251" s="78"/>
    </row>
    <row r="252" spans="1:5">
      <c r="A252" s="6"/>
      <c r="B252" s="36" t="s">
        <v>1628</v>
      </c>
      <c r="C252" s="6"/>
      <c r="D252" s="6" t="s">
        <v>9</v>
      </c>
      <c r="E252" s="78"/>
    </row>
    <row r="253" spans="1:5">
      <c r="A253" s="6"/>
      <c r="B253" s="36" t="s">
        <v>1629</v>
      </c>
      <c r="C253" s="6"/>
      <c r="D253" s="6" t="s">
        <v>9</v>
      </c>
      <c r="E253" s="78"/>
    </row>
    <row r="254" spans="1:5">
      <c r="A254" s="6"/>
      <c r="B254" s="36" t="s">
        <v>1630</v>
      </c>
      <c r="C254" s="6"/>
      <c r="D254" s="6" t="s">
        <v>9</v>
      </c>
      <c r="E254" s="78"/>
    </row>
    <row r="255" spans="1:5">
      <c r="A255" s="6"/>
      <c r="B255" s="36" t="s">
        <v>1631</v>
      </c>
      <c r="C255" s="6"/>
      <c r="D255" s="6" t="s">
        <v>9</v>
      </c>
      <c r="E255" s="78"/>
    </row>
    <row r="256" spans="1:5" ht="45">
      <c r="A256" s="45" t="s">
        <v>1645</v>
      </c>
      <c r="B256" s="49" t="s">
        <v>1646</v>
      </c>
      <c r="C256" s="45"/>
      <c r="D256" s="45"/>
      <c r="E256" s="156"/>
    </row>
    <row r="257" spans="1:6">
      <c r="A257" s="6"/>
      <c r="B257" s="36" t="s">
        <v>1647</v>
      </c>
      <c r="C257" s="6"/>
      <c r="D257" s="6" t="s">
        <v>9</v>
      </c>
      <c r="E257" s="78"/>
    </row>
    <row r="258" spans="1:6">
      <c r="A258" s="6"/>
      <c r="B258" s="36" t="s">
        <v>1652</v>
      </c>
      <c r="C258" s="6"/>
      <c r="D258" s="6" t="s">
        <v>9</v>
      </c>
      <c r="E258" s="78"/>
    </row>
    <row r="259" spans="1:6">
      <c r="A259" s="6"/>
      <c r="B259" s="36" t="s">
        <v>1648</v>
      </c>
      <c r="C259" s="6"/>
      <c r="D259" s="6" t="s">
        <v>9</v>
      </c>
      <c r="E259" s="78"/>
    </row>
    <row r="260" spans="1:6">
      <c r="A260" s="6"/>
      <c r="B260" s="36" t="s">
        <v>1649</v>
      </c>
      <c r="C260" s="6"/>
      <c r="D260" s="6" t="s">
        <v>9</v>
      </c>
      <c r="E260" s="78"/>
    </row>
    <row r="261" spans="1:6">
      <c r="A261" s="6"/>
      <c r="B261" s="36" t="s">
        <v>1650</v>
      </c>
      <c r="C261" s="6"/>
      <c r="D261" s="6" t="s">
        <v>9</v>
      </c>
      <c r="E261" s="78"/>
    </row>
    <row r="262" spans="1:6">
      <c r="A262" s="6"/>
      <c r="B262" s="36" t="s">
        <v>1651</v>
      </c>
      <c r="C262" s="6"/>
      <c r="D262" s="6" t="s">
        <v>9</v>
      </c>
      <c r="E262" s="78"/>
    </row>
    <row r="263" spans="1:6" ht="45">
      <c r="A263" s="50" t="s">
        <v>265</v>
      </c>
      <c r="B263" s="51" t="s">
        <v>266</v>
      </c>
      <c r="C263" s="47"/>
      <c r="D263" s="47"/>
      <c r="E263" s="47"/>
    </row>
    <row r="264" spans="1:6" ht="75">
      <c r="A264" s="45" t="s">
        <v>268</v>
      </c>
      <c r="B264" s="46" t="s">
        <v>1681</v>
      </c>
      <c r="C264" s="45" t="s">
        <v>267</v>
      </c>
      <c r="D264" s="45" t="s">
        <v>9</v>
      </c>
      <c r="E264" s="48">
        <f t="shared" ref="E264" si="13">E265/E266*100</f>
        <v>100</v>
      </c>
      <c r="F264" s="3" t="s">
        <v>164</v>
      </c>
    </row>
    <row r="265" spans="1:6" ht="30">
      <c r="A265" s="8"/>
      <c r="B265" s="22" t="s">
        <v>1762</v>
      </c>
      <c r="C265" s="6" t="s">
        <v>267</v>
      </c>
      <c r="D265" s="195" t="s">
        <v>1132</v>
      </c>
      <c r="E265" s="141">
        <v>1408</v>
      </c>
      <c r="F265" s="3"/>
    </row>
    <row r="266" spans="1:6" ht="30">
      <c r="A266" s="8"/>
      <c r="B266" s="22" t="s">
        <v>1682</v>
      </c>
      <c r="C266" s="6" t="s">
        <v>267</v>
      </c>
      <c r="D266" s="196"/>
      <c r="E266" s="141">
        <v>1408</v>
      </c>
    </row>
    <row r="267" spans="1:6" ht="30">
      <c r="A267" s="45" t="s">
        <v>269</v>
      </c>
      <c r="B267" s="46" t="s">
        <v>1337</v>
      </c>
      <c r="C267" s="45"/>
      <c r="D267" s="47"/>
      <c r="E267" s="52"/>
    </row>
    <row r="268" spans="1:6" ht="75">
      <c r="A268" s="192"/>
      <c r="B268" s="170" t="s">
        <v>270</v>
      </c>
      <c r="C268" s="195" t="s">
        <v>267</v>
      </c>
      <c r="D268" s="195" t="s">
        <v>1329</v>
      </c>
      <c r="E268" s="11"/>
      <c r="F268" s="3" t="s">
        <v>164</v>
      </c>
    </row>
    <row r="269" spans="1:6">
      <c r="A269" s="193"/>
      <c r="B269" s="171" t="s">
        <v>1683</v>
      </c>
      <c r="C269" s="196"/>
      <c r="D269" s="196" t="s">
        <v>1329</v>
      </c>
      <c r="E269" s="155">
        <v>47.12</v>
      </c>
    </row>
    <row r="270" spans="1:6">
      <c r="A270" s="194"/>
      <c r="B270" s="172" t="s">
        <v>1684</v>
      </c>
      <c r="C270" s="197"/>
      <c r="D270" s="197"/>
      <c r="E270" s="155">
        <v>70</v>
      </c>
    </row>
    <row r="271" spans="1:6" ht="45">
      <c r="A271" s="45" t="s">
        <v>273</v>
      </c>
      <c r="B271" s="46" t="s">
        <v>1336</v>
      </c>
      <c r="C271" s="45"/>
      <c r="D271" s="47"/>
      <c r="E271" s="52"/>
      <c r="F271" s="3"/>
    </row>
    <row r="272" spans="1:6" ht="75">
      <c r="A272" s="192"/>
      <c r="B272" s="170" t="s">
        <v>276</v>
      </c>
      <c r="C272" s="195" t="s">
        <v>277</v>
      </c>
      <c r="D272" s="195" t="s">
        <v>1329</v>
      </c>
      <c r="E272" s="11"/>
      <c r="F272" s="3" t="s">
        <v>278</v>
      </c>
    </row>
    <row r="273" spans="1:6">
      <c r="A273" s="193"/>
      <c r="B273" s="171" t="s">
        <v>271</v>
      </c>
      <c r="C273" s="196"/>
      <c r="D273" s="196" t="s">
        <v>1329</v>
      </c>
      <c r="E273" s="155">
        <v>4.3899999999999997</v>
      </c>
    </row>
    <row r="274" spans="1:6">
      <c r="A274" s="194"/>
      <c r="B274" s="172" t="s">
        <v>272</v>
      </c>
      <c r="C274" s="197"/>
      <c r="D274" s="197"/>
      <c r="E274" s="155">
        <v>3.44</v>
      </c>
    </row>
    <row r="275" spans="1:6" ht="75">
      <c r="A275" s="45" t="s">
        <v>275</v>
      </c>
      <c r="B275" s="46" t="s">
        <v>1330</v>
      </c>
      <c r="C275" s="45"/>
      <c r="D275" s="47"/>
      <c r="E275" s="52"/>
      <c r="F275" s="3" t="s">
        <v>164</v>
      </c>
    </row>
    <row r="276" spans="1:6">
      <c r="A276" s="45"/>
      <c r="B276" s="46" t="s">
        <v>1683</v>
      </c>
      <c r="C276" s="45"/>
      <c r="D276" s="79" t="s">
        <v>9</v>
      </c>
      <c r="E276" s="48">
        <v>0</v>
      </c>
    </row>
    <row r="277" spans="1:6">
      <c r="A277" s="45"/>
      <c r="B277" s="46" t="s">
        <v>1684</v>
      </c>
      <c r="C277" s="45"/>
      <c r="D277" s="79" t="s">
        <v>9</v>
      </c>
      <c r="E277" s="48">
        <v>0</v>
      </c>
    </row>
    <row r="278" spans="1:6" ht="30">
      <c r="A278" s="192"/>
      <c r="B278" s="170" t="s">
        <v>1331</v>
      </c>
      <c r="C278" s="195" t="s">
        <v>267</v>
      </c>
      <c r="D278" s="195" t="s">
        <v>1132</v>
      </c>
      <c r="E278" s="11"/>
    </row>
    <row r="279" spans="1:6">
      <c r="A279" s="193"/>
      <c r="B279" s="171" t="s">
        <v>1334</v>
      </c>
      <c r="C279" s="196"/>
      <c r="D279" s="196" t="s">
        <v>1132</v>
      </c>
      <c r="E279" s="141">
        <v>0</v>
      </c>
    </row>
    <row r="280" spans="1:6">
      <c r="A280" s="194"/>
      <c r="B280" s="172" t="s">
        <v>1333</v>
      </c>
      <c r="C280" s="197"/>
      <c r="D280" s="197"/>
      <c r="E280" s="141">
        <v>0</v>
      </c>
    </row>
    <row r="281" spans="1:6" ht="30">
      <c r="A281" s="192"/>
      <c r="B281" s="170" t="s">
        <v>1338</v>
      </c>
      <c r="C281" s="195" t="s">
        <v>267</v>
      </c>
      <c r="D281" s="195" t="s">
        <v>1132</v>
      </c>
      <c r="E281" s="141"/>
      <c r="F281" s="3"/>
    </row>
    <row r="282" spans="1:6">
      <c r="A282" s="193"/>
      <c r="B282" s="171" t="s">
        <v>1334</v>
      </c>
      <c r="C282" s="196"/>
      <c r="D282" s="196" t="s">
        <v>1132</v>
      </c>
      <c r="E282" s="141">
        <v>1408</v>
      </c>
      <c r="F282" s="3"/>
    </row>
    <row r="283" spans="1:6">
      <c r="A283" s="194"/>
      <c r="B283" s="172" t="s">
        <v>1333</v>
      </c>
      <c r="C283" s="197"/>
      <c r="D283" s="197"/>
      <c r="E283" s="141">
        <v>1408</v>
      </c>
      <c r="F283" s="3"/>
    </row>
    <row r="284" spans="1:6" ht="75">
      <c r="A284" s="45" t="s">
        <v>279</v>
      </c>
      <c r="B284" s="46" t="s">
        <v>1332</v>
      </c>
      <c r="C284" s="45"/>
      <c r="D284" s="47"/>
      <c r="E284" s="52"/>
      <c r="F284" s="3" t="s">
        <v>164</v>
      </c>
    </row>
    <row r="285" spans="1:6">
      <c r="A285" s="45"/>
      <c r="B285" s="49" t="s">
        <v>1334</v>
      </c>
      <c r="C285" s="45"/>
      <c r="D285" s="79" t="s">
        <v>9</v>
      </c>
      <c r="E285" s="48">
        <f t="shared" ref="E285:E286" si="14">E288/E291*100</f>
        <v>0</v>
      </c>
    </row>
    <row r="286" spans="1:6">
      <c r="A286" s="45"/>
      <c r="B286" s="49" t="s">
        <v>1333</v>
      </c>
      <c r="C286" s="45"/>
      <c r="D286" s="79" t="s">
        <v>9</v>
      </c>
      <c r="E286" s="48">
        <f t="shared" si="14"/>
        <v>0</v>
      </c>
    </row>
    <row r="287" spans="1:6" ht="30">
      <c r="A287" s="192"/>
      <c r="B287" s="170" t="s">
        <v>1335</v>
      </c>
      <c r="C287" s="195" t="s">
        <v>277</v>
      </c>
      <c r="D287" s="195" t="s">
        <v>1132</v>
      </c>
      <c r="E287" s="11"/>
    </row>
    <row r="288" spans="1:6">
      <c r="A288" s="193"/>
      <c r="B288" s="171" t="s">
        <v>1334</v>
      </c>
      <c r="C288" s="196"/>
      <c r="D288" s="196" t="s">
        <v>1132</v>
      </c>
      <c r="E288" s="141">
        <v>0</v>
      </c>
    </row>
    <row r="289" spans="1:6">
      <c r="A289" s="194"/>
      <c r="B289" s="172" t="s">
        <v>1333</v>
      </c>
      <c r="C289" s="197"/>
      <c r="D289" s="197" t="s">
        <v>1132</v>
      </c>
      <c r="E289" s="141">
        <v>0</v>
      </c>
    </row>
    <row r="290" spans="1:6" ht="30">
      <c r="A290" s="192"/>
      <c r="B290" s="170" t="s">
        <v>1339</v>
      </c>
      <c r="C290" s="195" t="s">
        <v>277</v>
      </c>
      <c r="D290" s="195" t="s">
        <v>1132</v>
      </c>
      <c r="E290" s="141"/>
    </row>
    <row r="291" spans="1:6">
      <c r="A291" s="193"/>
      <c r="B291" s="171" t="s">
        <v>1334</v>
      </c>
      <c r="C291" s="196"/>
      <c r="D291" s="196"/>
      <c r="E291" s="141">
        <v>2349</v>
      </c>
      <c r="F291" s="3"/>
    </row>
    <row r="292" spans="1:6" ht="37.5" customHeight="1">
      <c r="A292" s="194"/>
      <c r="B292" s="172" t="s">
        <v>1333</v>
      </c>
      <c r="C292" s="197"/>
      <c r="D292" s="197"/>
      <c r="E292" s="141">
        <v>2349</v>
      </c>
      <c r="F292" s="3"/>
    </row>
    <row r="293" spans="1:6" ht="90">
      <c r="A293" s="50" t="s">
        <v>281</v>
      </c>
      <c r="B293" s="51" t="s">
        <v>280</v>
      </c>
      <c r="C293" s="47"/>
      <c r="D293" s="47"/>
      <c r="E293" s="47"/>
      <c r="F293" s="3"/>
    </row>
    <row r="294" spans="1:6" ht="75">
      <c r="A294" s="45" t="s">
        <v>283</v>
      </c>
      <c r="B294" s="46" t="s">
        <v>282</v>
      </c>
      <c r="C294" s="47"/>
      <c r="D294" s="45"/>
      <c r="E294" s="53"/>
      <c r="F294" s="3" t="s">
        <v>164</v>
      </c>
    </row>
    <row r="295" spans="1:6">
      <c r="A295" s="62"/>
      <c r="B295" s="49" t="s">
        <v>1390</v>
      </c>
      <c r="C295" s="47"/>
      <c r="D295" s="45" t="s">
        <v>9</v>
      </c>
      <c r="E295" s="48">
        <f>(E297+E298+E301)/(E302+E304)*100</f>
        <v>99.758170154166521</v>
      </c>
    </row>
    <row r="296" spans="1:6">
      <c r="A296" s="62"/>
      <c r="B296" s="49" t="s">
        <v>1392</v>
      </c>
      <c r="C296" s="47"/>
      <c r="D296" s="45" t="s">
        <v>9</v>
      </c>
      <c r="E296" s="48">
        <f>(E299+E300)/(E303)*100</f>
        <v>100</v>
      </c>
    </row>
    <row r="297" spans="1:6" ht="30" customHeight="1">
      <c r="A297" s="205"/>
      <c r="B297" s="208" t="s">
        <v>284</v>
      </c>
      <c r="C297" s="6" t="s">
        <v>1446</v>
      </c>
      <c r="D297" s="195" t="s">
        <v>1132</v>
      </c>
      <c r="E297" s="37">
        <v>29701</v>
      </c>
    </row>
    <row r="298" spans="1:6" ht="45">
      <c r="A298" s="206"/>
      <c r="B298" s="209"/>
      <c r="C298" s="6" t="s">
        <v>1447</v>
      </c>
      <c r="D298" s="196"/>
      <c r="E298" s="37">
        <v>0</v>
      </c>
    </row>
    <row r="299" spans="1:6" ht="45">
      <c r="A299" s="206"/>
      <c r="B299" s="209"/>
      <c r="C299" s="6" t="s">
        <v>1448</v>
      </c>
      <c r="D299" s="195" t="s">
        <v>1132</v>
      </c>
      <c r="E299" s="37">
        <v>171</v>
      </c>
    </row>
    <row r="300" spans="1:6" ht="45">
      <c r="A300" s="207"/>
      <c r="B300" s="210"/>
      <c r="C300" s="6" t="s">
        <v>1449</v>
      </c>
      <c r="D300" s="196"/>
      <c r="E300" s="37">
        <v>0</v>
      </c>
    </row>
    <row r="301" spans="1:6" ht="30">
      <c r="A301" s="8"/>
      <c r="B301" s="22" t="s">
        <v>285</v>
      </c>
      <c r="C301" s="6" t="s">
        <v>286</v>
      </c>
      <c r="D301" s="13" t="s">
        <v>1132</v>
      </c>
      <c r="E301" s="37">
        <v>0</v>
      </c>
      <c r="F301" s="3"/>
    </row>
    <row r="302" spans="1:6" ht="75" customHeight="1">
      <c r="A302" s="192"/>
      <c r="B302" s="208" t="s">
        <v>287</v>
      </c>
      <c r="C302" s="6" t="s">
        <v>1450</v>
      </c>
      <c r="D302" s="195" t="s">
        <v>1132</v>
      </c>
      <c r="E302" s="37">
        <v>29773</v>
      </c>
    </row>
    <row r="303" spans="1:6" ht="45">
      <c r="A303" s="194"/>
      <c r="B303" s="210"/>
      <c r="C303" s="6" t="s">
        <v>1451</v>
      </c>
      <c r="D303" s="196"/>
      <c r="E303" s="37">
        <v>171</v>
      </c>
    </row>
    <row r="304" spans="1:6" ht="30">
      <c r="A304" s="8"/>
      <c r="B304" s="22" t="s">
        <v>150</v>
      </c>
      <c r="C304" s="6" t="s">
        <v>245</v>
      </c>
      <c r="D304" s="13" t="s">
        <v>1132</v>
      </c>
      <c r="E304" s="37">
        <v>0</v>
      </c>
    </row>
    <row r="305" spans="1:6" ht="75">
      <c r="A305" s="45" t="s">
        <v>288</v>
      </c>
      <c r="B305" s="46" t="s">
        <v>289</v>
      </c>
      <c r="C305" s="45"/>
      <c r="D305" s="45"/>
      <c r="E305" s="48"/>
      <c r="F305" s="3" t="s">
        <v>164</v>
      </c>
    </row>
    <row r="306" spans="1:6">
      <c r="A306" s="62"/>
      <c r="B306" s="49" t="s">
        <v>1390</v>
      </c>
      <c r="C306" s="45"/>
      <c r="D306" s="45" t="s">
        <v>9</v>
      </c>
      <c r="E306" s="48">
        <f>(E308+E309)/(E312+E313)*100</f>
        <v>52.941176470588239</v>
      </c>
    </row>
    <row r="307" spans="1:6">
      <c r="A307" s="62"/>
      <c r="B307" s="49" t="s">
        <v>1392</v>
      </c>
      <c r="C307" s="45"/>
      <c r="D307" s="45" t="s">
        <v>9</v>
      </c>
      <c r="E307" s="48">
        <f>(E310+E311)/(E314+E315)*100</f>
        <v>0</v>
      </c>
    </row>
    <row r="308" spans="1:6" ht="30" customHeight="1">
      <c r="A308" s="205"/>
      <c r="B308" s="208" t="s">
        <v>290</v>
      </c>
      <c r="C308" s="6" t="s">
        <v>1452</v>
      </c>
      <c r="D308" s="195" t="s">
        <v>1324</v>
      </c>
      <c r="E308" s="81">
        <v>18</v>
      </c>
    </row>
    <row r="309" spans="1:6" ht="45">
      <c r="A309" s="206"/>
      <c r="B309" s="209"/>
      <c r="C309" s="6" t="s">
        <v>1453</v>
      </c>
      <c r="D309" s="196"/>
      <c r="E309" s="81">
        <v>0</v>
      </c>
      <c r="F309" s="3"/>
    </row>
    <row r="310" spans="1:6" ht="45">
      <c r="A310" s="206"/>
      <c r="B310" s="209"/>
      <c r="C310" s="6" t="s">
        <v>1454</v>
      </c>
      <c r="D310" s="195" t="s">
        <v>1324</v>
      </c>
      <c r="E310" s="81">
        <v>0</v>
      </c>
      <c r="F310" s="3"/>
    </row>
    <row r="311" spans="1:6" ht="45">
      <c r="A311" s="207"/>
      <c r="B311" s="210"/>
      <c r="C311" s="6" t="s">
        <v>1455</v>
      </c>
      <c r="D311" s="196"/>
      <c r="E311" s="81">
        <v>0</v>
      </c>
      <c r="F311" s="3"/>
    </row>
    <row r="312" spans="1:6" ht="30" customHeight="1">
      <c r="A312" s="205"/>
      <c r="B312" s="208" t="s">
        <v>233</v>
      </c>
      <c r="C312" s="6" t="s">
        <v>1456</v>
      </c>
      <c r="D312" s="195" t="s">
        <v>1324</v>
      </c>
      <c r="E312" s="37">
        <v>34</v>
      </c>
    </row>
    <row r="313" spans="1:6" ht="45">
      <c r="A313" s="206"/>
      <c r="B313" s="209"/>
      <c r="C313" s="6" t="s">
        <v>1457</v>
      </c>
      <c r="D313" s="196"/>
      <c r="E313" s="37">
        <v>0</v>
      </c>
    </row>
    <row r="314" spans="1:6" ht="45">
      <c r="A314" s="206"/>
      <c r="B314" s="209"/>
      <c r="C314" s="6" t="s">
        <v>1458</v>
      </c>
      <c r="D314" s="195" t="s">
        <v>1324</v>
      </c>
      <c r="E314" s="37">
        <v>1</v>
      </c>
    </row>
    <row r="315" spans="1:6" ht="45">
      <c r="A315" s="207"/>
      <c r="B315" s="210"/>
      <c r="C315" s="6" t="s">
        <v>1459</v>
      </c>
      <c r="D315" s="196"/>
      <c r="E315" s="37">
        <v>0</v>
      </c>
    </row>
    <row r="316" spans="1:6" ht="75">
      <c r="A316" s="45" t="s">
        <v>292</v>
      </c>
      <c r="B316" s="46" t="s">
        <v>293</v>
      </c>
      <c r="C316" s="45"/>
      <c r="D316" s="45"/>
      <c r="E316" s="53"/>
      <c r="F316" s="3" t="s">
        <v>164</v>
      </c>
    </row>
    <row r="317" spans="1:6">
      <c r="A317" s="62"/>
      <c r="B317" s="49" t="s">
        <v>1390</v>
      </c>
      <c r="C317" s="45"/>
      <c r="D317" s="45" t="s">
        <v>9</v>
      </c>
      <c r="E317" s="48">
        <f>(E319+E320+E323)/(E324+E328+E325)*100</f>
        <v>100</v>
      </c>
    </row>
    <row r="318" spans="1:6">
      <c r="A318" s="62"/>
      <c r="B318" s="49" t="s">
        <v>1392</v>
      </c>
      <c r="C318" s="45"/>
      <c r="D318" s="45" t="s">
        <v>9</v>
      </c>
      <c r="E318" s="48">
        <f>(E321+E322)/(E326+E327)*100</f>
        <v>100</v>
      </c>
    </row>
    <row r="319" spans="1:6" ht="30" customHeight="1">
      <c r="A319" s="205"/>
      <c r="B319" s="208" t="s">
        <v>294</v>
      </c>
      <c r="C319" s="6" t="s">
        <v>1460</v>
      </c>
      <c r="D319" s="195" t="s">
        <v>1324</v>
      </c>
      <c r="E319" s="11">
        <v>34</v>
      </c>
    </row>
    <row r="320" spans="1:6" ht="45">
      <c r="A320" s="206"/>
      <c r="B320" s="209"/>
      <c r="C320" s="6" t="s">
        <v>1461</v>
      </c>
      <c r="D320" s="196"/>
      <c r="E320" s="11">
        <v>0</v>
      </c>
    </row>
    <row r="321" spans="1:6" ht="45">
      <c r="A321" s="206"/>
      <c r="B321" s="209"/>
      <c r="C321" s="6" t="s">
        <v>1462</v>
      </c>
      <c r="D321" s="195" t="s">
        <v>1324</v>
      </c>
      <c r="E321" s="11">
        <v>1</v>
      </c>
    </row>
    <row r="322" spans="1:6" ht="45">
      <c r="A322" s="207"/>
      <c r="B322" s="210"/>
      <c r="C322" s="6" t="s">
        <v>1463</v>
      </c>
      <c r="D322" s="196"/>
      <c r="E322" s="11">
        <v>0</v>
      </c>
    </row>
    <row r="323" spans="1:6" ht="30">
      <c r="A323" s="6"/>
      <c r="B323" s="22" t="s">
        <v>295</v>
      </c>
      <c r="C323" s="6" t="s">
        <v>296</v>
      </c>
      <c r="D323" s="13" t="s">
        <v>1324</v>
      </c>
      <c r="E323" s="11">
        <v>0</v>
      </c>
    </row>
    <row r="324" spans="1:6" ht="45">
      <c r="A324" s="205"/>
      <c r="B324" s="208" t="s">
        <v>233</v>
      </c>
      <c r="C324" s="6" t="s">
        <v>1412</v>
      </c>
      <c r="D324" s="195" t="s">
        <v>1324</v>
      </c>
      <c r="E324" s="11">
        <v>34</v>
      </c>
      <c r="F324" s="3"/>
    </row>
    <row r="325" spans="1:6" ht="45">
      <c r="A325" s="206"/>
      <c r="B325" s="209"/>
      <c r="C325" s="6" t="s">
        <v>1464</v>
      </c>
      <c r="D325" s="196"/>
      <c r="E325" s="11">
        <v>0</v>
      </c>
    </row>
    <row r="326" spans="1:6" ht="45">
      <c r="A326" s="206"/>
      <c r="B326" s="209"/>
      <c r="C326" s="6" t="s">
        <v>1413</v>
      </c>
      <c r="D326" s="195" t="s">
        <v>1324</v>
      </c>
      <c r="E326" s="11">
        <v>1</v>
      </c>
    </row>
    <row r="327" spans="1:6" ht="45">
      <c r="A327" s="207"/>
      <c r="B327" s="210"/>
      <c r="C327" s="6" t="s">
        <v>1465</v>
      </c>
      <c r="D327" s="196"/>
      <c r="E327" s="11">
        <v>0</v>
      </c>
    </row>
    <row r="328" spans="1:6" ht="30">
      <c r="A328" s="6"/>
      <c r="B328" s="22" t="s">
        <v>254</v>
      </c>
      <c r="C328" s="6" t="s">
        <v>235</v>
      </c>
      <c r="D328" s="13" t="s">
        <v>1324</v>
      </c>
      <c r="E328" s="11">
        <v>0</v>
      </c>
    </row>
    <row r="329" spans="1:6" ht="75">
      <c r="A329" s="45" t="s">
        <v>297</v>
      </c>
      <c r="B329" s="46" t="s">
        <v>298</v>
      </c>
      <c r="C329" s="45"/>
      <c r="D329" s="45"/>
      <c r="E329" s="53"/>
      <c r="F329" s="3" t="s">
        <v>224</v>
      </c>
    </row>
    <row r="330" spans="1:6">
      <c r="A330" s="62"/>
      <c r="B330" s="49" t="s">
        <v>1390</v>
      </c>
      <c r="C330" s="45"/>
      <c r="D330" s="45" t="s">
        <v>9</v>
      </c>
      <c r="E330" s="48">
        <f>(E332+E333+E336)/(E337+E338+E341)*100</f>
        <v>47.058823529411761</v>
      </c>
    </row>
    <row r="331" spans="1:6">
      <c r="A331" s="62"/>
      <c r="B331" s="49" t="s">
        <v>1392</v>
      </c>
      <c r="C331" s="45"/>
      <c r="D331" s="45" t="s">
        <v>9</v>
      </c>
      <c r="E331" s="48">
        <f>(E334+E335)/(E339+E340)*100</f>
        <v>0</v>
      </c>
    </row>
    <row r="332" spans="1:6" ht="30" customHeight="1">
      <c r="A332" s="205"/>
      <c r="B332" s="208" t="s">
        <v>299</v>
      </c>
      <c r="C332" s="6" t="s">
        <v>1466</v>
      </c>
      <c r="D332" s="195" t="s">
        <v>1324</v>
      </c>
      <c r="E332" s="11">
        <v>16</v>
      </c>
    </row>
    <row r="333" spans="1:6" ht="45">
      <c r="A333" s="206"/>
      <c r="B333" s="209"/>
      <c r="C333" s="6" t="s">
        <v>1467</v>
      </c>
      <c r="D333" s="196"/>
      <c r="E333" s="11">
        <v>0</v>
      </c>
    </row>
    <row r="334" spans="1:6" ht="45">
      <c r="A334" s="206"/>
      <c r="B334" s="209"/>
      <c r="C334" s="6" t="s">
        <v>1468</v>
      </c>
      <c r="D334" s="195" t="s">
        <v>1324</v>
      </c>
      <c r="E334" s="11">
        <v>0</v>
      </c>
    </row>
    <row r="335" spans="1:6" ht="45">
      <c r="A335" s="207"/>
      <c r="B335" s="210"/>
      <c r="C335" s="6" t="s">
        <v>1469</v>
      </c>
      <c r="D335" s="196"/>
      <c r="E335" s="11">
        <v>0</v>
      </c>
    </row>
    <row r="336" spans="1:6" ht="30">
      <c r="A336" s="6"/>
      <c r="B336" s="22" t="s">
        <v>300</v>
      </c>
      <c r="C336" s="6" t="s">
        <v>301</v>
      </c>
      <c r="D336" s="13" t="s">
        <v>1324</v>
      </c>
      <c r="E336" s="11">
        <v>0</v>
      </c>
    </row>
    <row r="337" spans="1:6" ht="30" customHeight="1">
      <c r="A337" s="205"/>
      <c r="B337" s="208" t="s">
        <v>233</v>
      </c>
      <c r="C337" s="6" t="s">
        <v>1412</v>
      </c>
      <c r="D337" s="195" t="s">
        <v>1324</v>
      </c>
      <c r="E337" s="11">
        <v>34</v>
      </c>
    </row>
    <row r="338" spans="1:6" ht="45">
      <c r="A338" s="206"/>
      <c r="B338" s="209"/>
      <c r="C338" s="6" t="s">
        <v>1464</v>
      </c>
      <c r="D338" s="196"/>
      <c r="E338" s="11">
        <v>0</v>
      </c>
      <c r="F338" s="3"/>
    </row>
    <row r="339" spans="1:6" ht="45">
      <c r="A339" s="206"/>
      <c r="B339" s="209"/>
      <c r="C339" s="6" t="s">
        <v>1413</v>
      </c>
      <c r="D339" s="195" t="s">
        <v>1324</v>
      </c>
      <c r="E339" s="11">
        <v>1</v>
      </c>
      <c r="F339" s="3"/>
    </row>
    <row r="340" spans="1:6" ht="45">
      <c r="A340" s="207"/>
      <c r="B340" s="210"/>
      <c r="C340" s="6" t="s">
        <v>1465</v>
      </c>
      <c r="D340" s="196"/>
      <c r="E340" s="11">
        <v>0</v>
      </c>
      <c r="F340" s="3"/>
    </row>
    <row r="341" spans="1:6" ht="30">
      <c r="A341" s="6"/>
      <c r="B341" s="22" t="s">
        <v>254</v>
      </c>
      <c r="C341" s="6" t="s">
        <v>235</v>
      </c>
      <c r="D341" s="13" t="s">
        <v>1324</v>
      </c>
      <c r="E341" s="11">
        <v>0</v>
      </c>
    </row>
    <row r="342" spans="1:6" ht="60">
      <c r="A342" s="50" t="s">
        <v>303</v>
      </c>
      <c r="B342" s="51" t="s">
        <v>302</v>
      </c>
      <c r="C342" s="47"/>
      <c r="D342" s="47"/>
      <c r="E342" s="47"/>
      <c r="F342" s="3" t="s">
        <v>323</v>
      </c>
    </row>
    <row r="343" spans="1:6">
      <c r="A343" s="45" t="s">
        <v>305</v>
      </c>
      <c r="B343" s="46" t="s">
        <v>304</v>
      </c>
      <c r="C343" s="47"/>
      <c r="D343" s="45" t="s">
        <v>9</v>
      </c>
      <c r="E343" s="48"/>
    </row>
    <row r="344" spans="1:6">
      <c r="A344" s="45"/>
      <c r="B344" s="49" t="s">
        <v>1390</v>
      </c>
      <c r="C344" s="47"/>
      <c r="D344" s="45" t="s">
        <v>9</v>
      </c>
      <c r="E344" s="48">
        <f>((E351+E357+E352+E358)/(E360+E366+E361+E367))*100</f>
        <v>97.142857142857139</v>
      </c>
    </row>
    <row r="345" spans="1:6">
      <c r="A345" s="45"/>
      <c r="B345" s="49" t="s">
        <v>1391</v>
      </c>
      <c r="C345" s="47"/>
      <c r="D345" s="45" t="s">
        <v>9</v>
      </c>
      <c r="E345" s="48">
        <f t="shared" ref="E345:E346" si="15">((E351+E357)/(E360+E366))*100</f>
        <v>97.142857142857139</v>
      </c>
    </row>
    <row r="346" spans="1:6">
      <c r="A346" s="45"/>
      <c r="B346" s="46" t="s">
        <v>1393</v>
      </c>
      <c r="C346" s="47"/>
      <c r="D346" s="45" t="s">
        <v>9</v>
      </c>
      <c r="E346" s="48" t="e">
        <f t="shared" si="15"/>
        <v>#DIV/0!</v>
      </c>
    </row>
    <row r="347" spans="1:6">
      <c r="A347" s="45"/>
      <c r="B347" s="49" t="s">
        <v>1392</v>
      </c>
      <c r="C347" s="47"/>
      <c r="D347" s="45" t="s">
        <v>9</v>
      </c>
      <c r="E347" s="48">
        <f>((E354+E355)/(E363+E364))*100</f>
        <v>100</v>
      </c>
    </row>
    <row r="348" spans="1:6">
      <c r="A348" s="45"/>
      <c r="B348" s="49" t="s">
        <v>1391</v>
      </c>
      <c r="C348" s="47"/>
      <c r="D348" s="45" t="s">
        <v>9</v>
      </c>
      <c r="E348" s="48">
        <f t="shared" ref="E348:E349" si="16">((E354)/(E363))*100</f>
        <v>100</v>
      </c>
    </row>
    <row r="349" spans="1:6">
      <c r="A349" s="45"/>
      <c r="B349" s="46" t="s">
        <v>1393</v>
      </c>
      <c r="C349" s="47"/>
      <c r="D349" s="45" t="s">
        <v>9</v>
      </c>
      <c r="E349" s="48" t="e">
        <f t="shared" si="16"/>
        <v>#DIV/0!</v>
      </c>
    </row>
    <row r="350" spans="1:6" ht="45">
      <c r="A350" s="6"/>
      <c r="B350" s="80" t="s">
        <v>306</v>
      </c>
      <c r="C350" s="6"/>
      <c r="D350" s="13"/>
      <c r="E350" s="11"/>
    </row>
    <row r="351" spans="1:6" ht="60">
      <c r="A351" s="6"/>
      <c r="B351" s="82" t="s">
        <v>1391</v>
      </c>
      <c r="C351" s="6" t="s">
        <v>1473</v>
      </c>
      <c r="D351" s="13" t="s">
        <v>1324</v>
      </c>
      <c r="E351" s="11">
        <v>34</v>
      </c>
    </row>
    <row r="352" spans="1:6" ht="60">
      <c r="A352" s="6"/>
      <c r="B352" s="22" t="s">
        <v>1393</v>
      </c>
      <c r="C352" s="6" t="s">
        <v>1474</v>
      </c>
      <c r="D352" s="13" t="s">
        <v>1324</v>
      </c>
      <c r="E352" s="11">
        <v>0</v>
      </c>
    </row>
    <row r="353" spans="1:6" ht="45">
      <c r="A353" s="6"/>
      <c r="B353" s="80" t="s">
        <v>306</v>
      </c>
      <c r="C353" s="6"/>
      <c r="D353" s="13"/>
      <c r="E353" s="11"/>
    </row>
    <row r="354" spans="1:6" ht="60">
      <c r="A354" s="6"/>
      <c r="B354" s="82" t="s">
        <v>1391</v>
      </c>
      <c r="C354" s="6" t="s">
        <v>1471</v>
      </c>
      <c r="D354" s="13" t="s">
        <v>1324</v>
      </c>
      <c r="E354" s="11">
        <v>1</v>
      </c>
    </row>
    <row r="355" spans="1:6" ht="60">
      <c r="A355" s="6"/>
      <c r="B355" s="22" t="s">
        <v>1393</v>
      </c>
      <c r="C355" s="6" t="s">
        <v>1472</v>
      </c>
      <c r="D355" s="13" t="s">
        <v>1324</v>
      </c>
      <c r="E355" s="11">
        <v>0</v>
      </c>
    </row>
    <row r="356" spans="1:6" ht="30">
      <c r="A356" s="8"/>
      <c r="B356" s="22" t="s">
        <v>307</v>
      </c>
      <c r="C356" s="6"/>
      <c r="D356" s="13"/>
      <c r="E356" s="11"/>
    </row>
    <row r="357" spans="1:6" ht="45">
      <c r="A357" s="61"/>
      <c r="B357" s="82" t="s">
        <v>1391</v>
      </c>
      <c r="C357" s="6" t="s">
        <v>1475</v>
      </c>
      <c r="D357" s="13" t="s">
        <v>1324</v>
      </c>
      <c r="E357" s="11">
        <v>0</v>
      </c>
    </row>
    <row r="358" spans="1:6" ht="45">
      <c r="A358" s="61"/>
      <c r="B358" s="22" t="s">
        <v>1393</v>
      </c>
      <c r="C358" s="6" t="s">
        <v>1476</v>
      </c>
      <c r="D358" s="13" t="s">
        <v>1324</v>
      </c>
      <c r="E358" s="11">
        <v>0</v>
      </c>
    </row>
    <row r="359" spans="1:6" ht="60">
      <c r="A359" s="61"/>
      <c r="B359" s="80" t="s">
        <v>308</v>
      </c>
      <c r="C359" s="6"/>
      <c r="D359" s="13"/>
      <c r="E359" s="11"/>
      <c r="F359" s="3"/>
    </row>
    <row r="360" spans="1:6" ht="60">
      <c r="A360" s="61"/>
      <c r="B360" s="82" t="s">
        <v>1391</v>
      </c>
      <c r="C360" s="6" t="s">
        <v>1470</v>
      </c>
      <c r="D360" s="13" t="s">
        <v>1324</v>
      </c>
      <c r="E360" s="11">
        <v>34</v>
      </c>
      <c r="F360" s="3"/>
    </row>
    <row r="361" spans="1:6" ht="60">
      <c r="A361" s="61"/>
      <c r="B361" s="22" t="s">
        <v>1393</v>
      </c>
      <c r="C361" s="6" t="s">
        <v>1470</v>
      </c>
      <c r="D361" s="13" t="s">
        <v>1324</v>
      </c>
      <c r="E361" s="11">
        <v>0</v>
      </c>
      <c r="F361" s="3"/>
    </row>
    <row r="362" spans="1:6" ht="60">
      <c r="A362" s="61"/>
      <c r="B362" s="80" t="s">
        <v>308</v>
      </c>
      <c r="C362" s="6"/>
      <c r="D362" s="13"/>
      <c r="E362" s="11"/>
      <c r="F362" s="3"/>
    </row>
    <row r="363" spans="1:6" ht="60">
      <c r="A363" s="61"/>
      <c r="B363" s="82" t="s">
        <v>1391</v>
      </c>
      <c r="C363" s="6" t="s">
        <v>1477</v>
      </c>
      <c r="D363" s="13" t="s">
        <v>1324</v>
      </c>
      <c r="E363" s="11">
        <v>1</v>
      </c>
      <c r="F363" s="3"/>
    </row>
    <row r="364" spans="1:6" ht="60">
      <c r="A364" s="61"/>
      <c r="B364" s="22" t="s">
        <v>1393</v>
      </c>
      <c r="C364" s="6" t="s">
        <v>1478</v>
      </c>
      <c r="D364" s="13" t="s">
        <v>1324</v>
      </c>
      <c r="E364" s="11">
        <v>0</v>
      </c>
      <c r="F364" s="3"/>
    </row>
    <row r="365" spans="1:6" ht="30">
      <c r="A365" s="8"/>
      <c r="B365" s="22" t="s">
        <v>309</v>
      </c>
      <c r="C365" s="6"/>
      <c r="D365" s="13"/>
      <c r="E365" s="11"/>
    </row>
    <row r="366" spans="1:6" ht="45">
      <c r="A366" s="8"/>
      <c r="B366" s="82" t="s">
        <v>1391</v>
      </c>
      <c r="C366" s="6" t="s">
        <v>1479</v>
      </c>
      <c r="D366" s="13" t="s">
        <v>1324</v>
      </c>
      <c r="E366" s="11">
        <v>1</v>
      </c>
    </row>
    <row r="367" spans="1:6" ht="45">
      <c r="A367" s="8"/>
      <c r="B367" s="22" t="s">
        <v>1393</v>
      </c>
      <c r="C367" s="6" t="s">
        <v>1480</v>
      </c>
      <c r="D367" s="13" t="s">
        <v>1324</v>
      </c>
      <c r="E367" s="11">
        <v>0</v>
      </c>
    </row>
    <row r="368" spans="1:6" ht="60">
      <c r="A368" s="50" t="s">
        <v>311</v>
      </c>
      <c r="B368" s="51" t="s">
        <v>310</v>
      </c>
      <c r="C368" s="47"/>
      <c r="D368" s="47"/>
      <c r="E368" s="47"/>
      <c r="F368" s="3" t="s">
        <v>323</v>
      </c>
    </row>
    <row r="369" spans="1:6" ht="30">
      <c r="A369" s="45" t="s">
        <v>322</v>
      </c>
      <c r="B369" s="46" t="s">
        <v>312</v>
      </c>
      <c r="C369" s="47"/>
      <c r="D369" s="45" t="s">
        <v>1326</v>
      </c>
      <c r="E369" s="48">
        <f>(E372+E373)/(E374+E375)</f>
        <v>119.26419228694714</v>
      </c>
    </row>
    <row r="370" spans="1:6">
      <c r="A370" s="45"/>
      <c r="B370" s="49" t="s">
        <v>1390</v>
      </c>
      <c r="C370" s="47"/>
      <c r="D370" s="45" t="s">
        <v>1326</v>
      </c>
      <c r="E370" s="48">
        <f t="shared" ref="E370:E371" si="17">(E372)/(E374)</f>
        <v>119.09243554952511</v>
      </c>
    </row>
    <row r="371" spans="1:6">
      <c r="A371" s="45"/>
      <c r="B371" s="49" t="s">
        <v>1392</v>
      </c>
      <c r="C371" s="47"/>
      <c r="D371" s="45" t="s">
        <v>1326</v>
      </c>
      <c r="E371" s="48">
        <f t="shared" si="17"/>
        <v>146.78260869565219</v>
      </c>
    </row>
    <row r="372" spans="1:6" ht="45">
      <c r="A372" s="8"/>
      <c r="B372" s="22" t="s">
        <v>313</v>
      </c>
      <c r="C372" s="6" t="s">
        <v>314</v>
      </c>
      <c r="D372" s="13" t="s">
        <v>1326</v>
      </c>
      <c r="E372" s="37">
        <v>3510845</v>
      </c>
    </row>
    <row r="373" spans="1:6" ht="60">
      <c r="A373" s="8"/>
      <c r="B373" s="22" t="s">
        <v>315</v>
      </c>
      <c r="C373" s="6" t="s">
        <v>316</v>
      </c>
      <c r="D373" s="13" t="s">
        <v>1326</v>
      </c>
      <c r="E373" s="37">
        <v>27008</v>
      </c>
      <c r="F373" s="3"/>
    </row>
    <row r="374" spans="1:6" ht="45">
      <c r="A374" s="8"/>
      <c r="B374" s="22" t="s">
        <v>317</v>
      </c>
      <c r="C374" s="6" t="s">
        <v>318</v>
      </c>
      <c r="D374" s="13" t="s">
        <v>1132</v>
      </c>
      <c r="E374" s="37">
        <v>29480</v>
      </c>
    </row>
    <row r="375" spans="1:6" ht="60">
      <c r="A375" s="8"/>
      <c r="B375" s="22" t="s">
        <v>319</v>
      </c>
      <c r="C375" s="6" t="s">
        <v>320</v>
      </c>
      <c r="D375" s="13" t="s">
        <v>1132</v>
      </c>
      <c r="E375" s="37">
        <v>184</v>
      </c>
    </row>
    <row r="376" spans="1:6" ht="75">
      <c r="A376" s="45" t="s">
        <v>321</v>
      </c>
      <c r="B376" s="46" t="s">
        <v>324</v>
      </c>
      <c r="C376" s="47"/>
      <c r="D376" s="45" t="s">
        <v>9</v>
      </c>
      <c r="E376" s="48">
        <f>((E379+E380)/(E381+E382))*100</f>
        <v>2.091409676999016</v>
      </c>
      <c r="F376" s="3" t="s">
        <v>164</v>
      </c>
    </row>
    <row r="377" spans="1:6">
      <c r="A377" s="45"/>
      <c r="B377" s="49" t="s">
        <v>1390</v>
      </c>
      <c r="C377" s="47"/>
      <c r="D377" s="45" t="s">
        <v>9</v>
      </c>
      <c r="E377" s="48">
        <f t="shared" ref="E377:E378" si="18">((E379)/(E381))*100</f>
        <v>1.9332667776560915</v>
      </c>
    </row>
    <row r="378" spans="1:6">
      <c r="A378" s="45"/>
      <c r="B378" s="49" t="s">
        <v>1392</v>
      </c>
      <c r="C378" s="47"/>
      <c r="D378" s="45" t="s">
        <v>9</v>
      </c>
      <c r="E378" s="48">
        <f t="shared" si="18"/>
        <v>22.648844786729857</v>
      </c>
    </row>
    <row r="379" spans="1:6" ht="45">
      <c r="A379" s="8"/>
      <c r="B379" s="22" t="s">
        <v>325</v>
      </c>
      <c r="C379" s="6" t="s">
        <v>326</v>
      </c>
      <c r="D379" s="13" t="s">
        <v>1326</v>
      </c>
      <c r="E379" s="37">
        <v>67874</v>
      </c>
    </row>
    <row r="380" spans="1:6" ht="60">
      <c r="A380" s="8"/>
      <c r="B380" s="22" t="s">
        <v>327</v>
      </c>
      <c r="C380" s="6" t="s">
        <v>328</v>
      </c>
      <c r="D380" s="13" t="s">
        <v>1326</v>
      </c>
      <c r="E380" s="37">
        <v>6117</v>
      </c>
    </row>
    <row r="381" spans="1:6" ht="45">
      <c r="A381" s="8"/>
      <c r="B381" s="22" t="s">
        <v>329</v>
      </c>
      <c r="C381" s="6" t="s">
        <v>314</v>
      </c>
      <c r="D381" s="13" t="s">
        <v>1326</v>
      </c>
      <c r="E381" s="37">
        <v>3510845</v>
      </c>
      <c r="F381" s="3"/>
    </row>
    <row r="382" spans="1:6" ht="60">
      <c r="A382" s="8"/>
      <c r="B382" s="22" t="s">
        <v>330</v>
      </c>
      <c r="C382" s="6" t="s">
        <v>331</v>
      </c>
      <c r="D382" s="13" t="s">
        <v>1326</v>
      </c>
      <c r="E382" s="37">
        <v>27008</v>
      </c>
    </row>
    <row r="383" spans="1:6" ht="30">
      <c r="A383" s="50" t="s">
        <v>333</v>
      </c>
      <c r="B383" s="51" t="s">
        <v>332</v>
      </c>
      <c r="C383" s="47"/>
      <c r="D383" s="47"/>
      <c r="E383" s="47"/>
    </row>
    <row r="384" spans="1:6" ht="75">
      <c r="A384" s="45" t="s">
        <v>335</v>
      </c>
      <c r="B384" s="46" t="s">
        <v>334</v>
      </c>
      <c r="C384" s="45"/>
      <c r="D384" s="45"/>
      <c r="E384" s="48"/>
      <c r="F384" s="3" t="s">
        <v>164</v>
      </c>
    </row>
    <row r="385" spans="1:6">
      <c r="A385" s="62"/>
      <c r="B385" s="49" t="s">
        <v>1390</v>
      </c>
      <c r="C385" s="47"/>
      <c r="D385" s="45" t="s">
        <v>9</v>
      </c>
      <c r="E385" s="48">
        <f>((E387+E388+E391)/(E392+E393+E396))*100</f>
        <v>82.35294117647058</v>
      </c>
    </row>
    <row r="386" spans="1:6">
      <c r="A386" s="62"/>
      <c r="B386" s="49" t="s">
        <v>1392</v>
      </c>
      <c r="C386" s="47"/>
      <c r="D386" s="45" t="s">
        <v>9</v>
      </c>
      <c r="E386" s="48">
        <f>((E389+E390)/(E394+E395))*100</f>
        <v>100</v>
      </c>
    </row>
    <row r="387" spans="1:6" ht="45">
      <c r="A387" s="205"/>
      <c r="B387" s="208" t="s">
        <v>336</v>
      </c>
      <c r="C387" s="6" t="s">
        <v>1481</v>
      </c>
      <c r="D387" s="13" t="s">
        <v>1324</v>
      </c>
      <c r="E387" s="42">
        <v>28</v>
      </c>
    </row>
    <row r="388" spans="1:6" ht="45">
      <c r="A388" s="206"/>
      <c r="B388" s="209"/>
      <c r="C388" s="6" t="s">
        <v>1482</v>
      </c>
      <c r="D388" s="13" t="s">
        <v>1324</v>
      </c>
      <c r="E388" s="42">
        <v>0</v>
      </c>
    </row>
    <row r="389" spans="1:6" ht="45">
      <c r="A389" s="206"/>
      <c r="B389" s="209"/>
      <c r="C389" s="6" t="s">
        <v>1483</v>
      </c>
      <c r="D389" s="13" t="s">
        <v>1324</v>
      </c>
      <c r="E389" s="42">
        <v>1</v>
      </c>
    </row>
    <row r="390" spans="1:6" ht="45">
      <c r="A390" s="207"/>
      <c r="B390" s="210"/>
      <c r="C390" s="6" t="s">
        <v>1484</v>
      </c>
      <c r="D390" s="13" t="s">
        <v>1324</v>
      </c>
      <c r="E390" s="42">
        <v>0</v>
      </c>
    </row>
    <row r="391" spans="1:6" ht="30">
      <c r="A391" s="6"/>
      <c r="B391" s="22" t="s">
        <v>337</v>
      </c>
      <c r="C391" s="6" t="s">
        <v>338</v>
      </c>
      <c r="D391" s="13" t="s">
        <v>1324</v>
      </c>
      <c r="E391" s="42">
        <v>0</v>
      </c>
    </row>
    <row r="392" spans="1:6" ht="45">
      <c r="A392" s="205"/>
      <c r="B392" s="208" t="s">
        <v>233</v>
      </c>
      <c r="C392" s="6" t="s">
        <v>1412</v>
      </c>
      <c r="D392" s="13" t="s">
        <v>1324</v>
      </c>
      <c r="E392" s="42">
        <v>34</v>
      </c>
      <c r="F392" s="3"/>
    </row>
    <row r="393" spans="1:6" ht="45">
      <c r="A393" s="206"/>
      <c r="B393" s="209"/>
      <c r="C393" s="6" t="s">
        <v>1464</v>
      </c>
      <c r="D393" s="13" t="s">
        <v>1324</v>
      </c>
      <c r="E393" s="42">
        <v>0</v>
      </c>
    </row>
    <row r="394" spans="1:6" ht="45">
      <c r="A394" s="206"/>
      <c r="B394" s="209"/>
      <c r="C394" s="6" t="s">
        <v>1413</v>
      </c>
      <c r="D394" s="13" t="s">
        <v>1324</v>
      </c>
      <c r="E394" s="42">
        <v>1</v>
      </c>
    </row>
    <row r="395" spans="1:6" ht="45">
      <c r="A395" s="207"/>
      <c r="B395" s="210"/>
      <c r="C395" s="6" t="s">
        <v>1465</v>
      </c>
      <c r="D395" s="13" t="s">
        <v>1324</v>
      </c>
      <c r="E395" s="42">
        <v>0</v>
      </c>
    </row>
    <row r="396" spans="1:6" ht="30">
      <c r="A396" s="6"/>
      <c r="B396" s="22" t="s">
        <v>254</v>
      </c>
      <c r="C396" s="6" t="s">
        <v>235</v>
      </c>
      <c r="D396" s="13" t="s">
        <v>1324</v>
      </c>
      <c r="E396" s="42">
        <v>0</v>
      </c>
    </row>
    <row r="397" spans="1:6" ht="75">
      <c r="A397" s="45" t="s">
        <v>340</v>
      </c>
      <c r="B397" s="46" t="s">
        <v>339</v>
      </c>
      <c r="C397" s="45"/>
      <c r="D397" s="45"/>
      <c r="E397" s="48"/>
      <c r="F397" s="3" t="s">
        <v>164</v>
      </c>
    </row>
    <row r="398" spans="1:6">
      <c r="A398" s="62"/>
      <c r="B398" s="49" t="s">
        <v>1390</v>
      </c>
      <c r="C398" s="47"/>
      <c r="D398" s="45" t="s">
        <v>9</v>
      </c>
      <c r="E398" s="48">
        <f>((E400+E401+E404)/(E405+E406+E409))*100</f>
        <v>100</v>
      </c>
    </row>
    <row r="399" spans="1:6">
      <c r="A399" s="62"/>
      <c r="B399" s="49" t="s">
        <v>1392</v>
      </c>
      <c r="C399" s="47"/>
      <c r="D399" s="45" t="s">
        <v>9</v>
      </c>
      <c r="E399" s="48">
        <f>((E402+E403)/(E407+E408))*100</f>
        <v>100</v>
      </c>
    </row>
    <row r="400" spans="1:6" ht="30" customHeight="1">
      <c r="A400" s="205"/>
      <c r="B400" s="208" t="s">
        <v>341</v>
      </c>
      <c r="C400" s="6" t="s">
        <v>1485</v>
      </c>
      <c r="D400" s="13" t="s">
        <v>1324</v>
      </c>
      <c r="E400" s="11">
        <v>34</v>
      </c>
    </row>
    <row r="401" spans="1:6" ht="45">
      <c r="A401" s="206"/>
      <c r="B401" s="209"/>
      <c r="C401" s="6" t="s">
        <v>1486</v>
      </c>
      <c r="D401" s="13" t="s">
        <v>1324</v>
      </c>
      <c r="E401" s="11">
        <v>0</v>
      </c>
    </row>
    <row r="402" spans="1:6" ht="45">
      <c r="A402" s="206"/>
      <c r="B402" s="209"/>
      <c r="C402" s="6" t="s">
        <v>1487</v>
      </c>
      <c r="D402" s="13" t="s">
        <v>1324</v>
      </c>
      <c r="E402" s="11">
        <v>1</v>
      </c>
    </row>
    <row r="403" spans="1:6" ht="45">
      <c r="A403" s="207"/>
      <c r="B403" s="210"/>
      <c r="C403" s="6" t="s">
        <v>1488</v>
      </c>
      <c r="D403" s="13" t="s">
        <v>1324</v>
      </c>
      <c r="E403" s="11">
        <v>0</v>
      </c>
    </row>
    <row r="404" spans="1:6" ht="30">
      <c r="A404" s="6"/>
      <c r="B404" s="22" t="s">
        <v>342</v>
      </c>
      <c r="C404" s="6" t="s">
        <v>343</v>
      </c>
      <c r="D404" s="13" t="s">
        <v>1324</v>
      </c>
      <c r="E404" s="11">
        <v>0</v>
      </c>
    </row>
    <row r="405" spans="1:6" ht="30" customHeight="1">
      <c r="A405" s="205"/>
      <c r="B405" s="208" t="s">
        <v>233</v>
      </c>
      <c r="C405" s="6" t="s">
        <v>1412</v>
      </c>
      <c r="D405" s="13" t="s">
        <v>1324</v>
      </c>
      <c r="E405" s="11">
        <v>34</v>
      </c>
      <c r="F405" s="3"/>
    </row>
    <row r="406" spans="1:6" ht="45">
      <c r="A406" s="206"/>
      <c r="B406" s="209"/>
      <c r="C406" s="6" t="s">
        <v>1464</v>
      </c>
      <c r="D406" s="13" t="s">
        <v>1324</v>
      </c>
      <c r="E406" s="11">
        <v>0</v>
      </c>
    </row>
    <row r="407" spans="1:6" ht="45">
      <c r="A407" s="206"/>
      <c r="B407" s="209"/>
      <c r="C407" s="6" t="s">
        <v>1413</v>
      </c>
      <c r="D407" s="13" t="s">
        <v>1324</v>
      </c>
      <c r="E407" s="11">
        <v>1</v>
      </c>
    </row>
    <row r="408" spans="1:6" ht="45">
      <c r="A408" s="207"/>
      <c r="B408" s="210"/>
      <c r="C408" s="6" t="s">
        <v>1465</v>
      </c>
      <c r="D408" s="13" t="s">
        <v>1324</v>
      </c>
      <c r="E408" s="11">
        <v>0</v>
      </c>
    </row>
    <row r="409" spans="1:6" ht="30">
      <c r="A409" s="6"/>
      <c r="B409" s="22" t="s">
        <v>254</v>
      </c>
      <c r="C409" s="6" t="s">
        <v>235</v>
      </c>
      <c r="D409" s="13" t="s">
        <v>1324</v>
      </c>
      <c r="E409" s="11">
        <v>0</v>
      </c>
    </row>
    <row r="410" spans="1:6" ht="75">
      <c r="A410" s="45" t="s">
        <v>345</v>
      </c>
      <c r="B410" s="46" t="s">
        <v>344</v>
      </c>
      <c r="C410" s="45"/>
      <c r="D410" s="45"/>
      <c r="E410" s="53"/>
      <c r="F410" s="3" t="s">
        <v>164</v>
      </c>
    </row>
    <row r="411" spans="1:6">
      <c r="A411" s="62"/>
      <c r="B411" s="49" t="s">
        <v>1390</v>
      </c>
      <c r="C411" s="47"/>
      <c r="D411" s="45" t="s">
        <v>9</v>
      </c>
      <c r="E411" s="48">
        <f>((E413+E414+E417)/(E418+E419+E422))*100</f>
        <v>100</v>
      </c>
    </row>
    <row r="412" spans="1:6">
      <c r="A412" s="62"/>
      <c r="B412" s="49" t="s">
        <v>1392</v>
      </c>
      <c r="C412" s="47"/>
      <c r="D412" s="45" t="s">
        <v>9</v>
      </c>
      <c r="E412" s="48">
        <f>((E415+E416)/(E420+E421))*100</f>
        <v>100</v>
      </c>
    </row>
    <row r="413" spans="1:6" ht="30" customHeight="1">
      <c r="A413" s="205"/>
      <c r="B413" s="208" t="s">
        <v>346</v>
      </c>
      <c r="C413" s="6" t="s">
        <v>1489</v>
      </c>
      <c r="D413" s="13" t="s">
        <v>1324</v>
      </c>
      <c r="E413" s="42">
        <v>34</v>
      </c>
    </row>
    <row r="414" spans="1:6" ht="45">
      <c r="A414" s="206"/>
      <c r="B414" s="209"/>
      <c r="C414" s="6" t="s">
        <v>1490</v>
      </c>
      <c r="D414" s="13" t="s">
        <v>1324</v>
      </c>
      <c r="E414" s="42">
        <v>0</v>
      </c>
    </row>
    <row r="415" spans="1:6" ht="45">
      <c r="A415" s="206"/>
      <c r="B415" s="209"/>
      <c r="C415" s="6" t="s">
        <v>1491</v>
      </c>
      <c r="D415" s="13" t="s">
        <v>1324</v>
      </c>
      <c r="E415" s="42">
        <v>1</v>
      </c>
    </row>
    <row r="416" spans="1:6" ht="45">
      <c r="A416" s="207"/>
      <c r="B416" s="210"/>
      <c r="C416" s="6" t="s">
        <v>1492</v>
      </c>
      <c r="D416" s="13" t="s">
        <v>1324</v>
      </c>
      <c r="E416" s="42">
        <v>0</v>
      </c>
    </row>
    <row r="417" spans="1:6" ht="30">
      <c r="A417" s="6"/>
      <c r="B417" s="22" t="s">
        <v>347</v>
      </c>
      <c r="C417" s="6" t="s">
        <v>348</v>
      </c>
      <c r="D417" s="13" t="s">
        <v>1324</v>
      </c>
      <c r="E417" s="42">
        <v>0</v>
      </c>
    </row>
    <row r="418" spans="1:6" ht="30" customHeight="1">
      <c r="A418" s="205"/>
      <c r="B418" s="208" t="s">
        <v>233</v>
      </c>
      <c r="C418" s="6" t="s">
        <v>1412</v>
      </c>
      <c r="D418" s="13" t="s">
        <v>1324</v>
      </c>
      <c r="E418" s="42">
        <v>34</v>
      </c>
      <c r="F418" s="3"/>
    </row>
    <row r="419" spans="1:6" ht="45">
      <c r="A419" s="206"/>
      <c r="B419" s="209"/>
      <c r="C419" s="6" t="s">
        <v>1464</v>
      </c>
      <c r="D419" s="13" t="s">
        <v>1324</v>
      </c>
      <c r="E419" s="42">
        <v>0</v>
      </c>
    </row>
    <row r="420" spans="1:6" ht="45">
      <c r="A420" s="206"/>
      <c r="B420" s="209"/>
      <c r="C420" s="6" t="s">
        <v>1413</v>
      </c>
      <c r="D420" s="13" t="s">
        <v>1324</v>
      </c>
      <c r="E420" s="42">
        <v>1</v>
      </c>
    </row>
    <row r="421" spans="1:6" ht="45">
      <c r="A421" s="207"/>
      <c r="B421" s="210"/>
      <c r="C421" s="6" t="s">
        <v>1465</v>
      </c>
      <c r="D421" s="13" t="s">
        <v>1324</v>
      </c>
      <c r="E421" s="42">
        <v>0</v>
      </c>
    </row>
    <row r="422" spans="1:6" ht="30">
      <c r="A422" s="6"/>
      <c r="B422" s="22" t="s">
        <v>254</v>
      </c>
      <c r="C422" s="6" t="s">
        <v>235</v>
      </c>
      <c r="D422" s="13" t="s">
        <v>1324</v>
      </c>
      <c r="E422" s="42">
        <v>0</v>
      </c>
    </row>
    <row r="423" spans="1:6" ht="75">
      <c r="A423" s="45" t="s">
        <v>353</v>
      </c>
      <c r="B423" s="46" t="s">
        <v>349</v>
      </c>
      <c r="C423" s="45"/>
      <c r="D423" s="45"/>
      <c r="E423" s="53"/>
      <c r="F423" s="3" t="s">
        <v>164</v>
      </c>
    </row>
    <row r="424" spans="1:6">
      <c r="A424" s="62"/>
      <c r="B424" s="49" t="s">
        <v>1390</v>
      </c>
      <c r="C424" s="47"/>
      <c r="D424" s="45" t="s">
        <v>9</v>
      </c>
      <c r="E424" s="48">
        <f>((E426+E427+E430)/(E431+E432+E435))*100</f>
        <v>100</v>
      </c>
    </row>
    <row r="425" spans="1:6">
      <c r="A425" s="62"/>
      <c r="B425" s="49" t="s">
        <v>1392</v>
      </c>
      <c r="C425" s="47"/>
      <c r="D425" s="45" t="s">
        <v>9</v>
      </c>
      <c r="E425" s="48">
        <f>((E428+E429)/(E433+E434))*100</f>
        <v>0</v>
      </c>
    </row>
    <row r="426" spans="1:6" ht="30" customHeight="1">
      <c r="A426" s="205"/>
      <c r="B426" s="208" t="s">
        <v>350</v>
      </c>
      <c r="C426" s="6" t="s">
        <v>1493</v>
      </c>
      <c r="D426" s="13" t="s">
        <v>1324</v>
      </c>
      <c r="E426" s="42">
        <v>34</v>
      </c>
    </row>
    <row r="427" spans="1:6" ht="45">
      <c r="A427" s="206"/>
      <c r="B427" s="209"/>
      <c r="C427" s="6" t="s">
        <v>1494</v>
      </c>
      <c r="D427" s="13" t="s">
        <v>1324</v>
      </c>
      <c r="E427" s="42">
        <v>0</v>
      </c>
    </row>
    <row r="428" spans="1:6" ht="45">
      <c r="A428" s="206"/>
      <c r="B428" s="209"/>
      <c r="C428" s="6" t="s">
        <v>1495</v>
      </c>
      <c r="D428" s="13" t="s">
        <v>1324</v>
      </c>
      <c r="E428" s="42">
        <v>0</v>
      </c>
    </row>
    <row r="429" spans="1:6" ht="45">
      <c r="A429" s="207"/>
      <c r="B429" s="210"/>
      <c r="C429" s="6" t="s">
        <v>1496</v>
      </c>
      <c r="D429" s="13" t="s">
        <v>1324</v>
      </c>
      <c r="E429" s="42">
        <v>0</v>
      </c>
    </row>
    <row r="430" spans="1:6" ht="30">
      <c r="A430" s="6"/>
      <c r="B430" s="22" t="s">
        <v>351</v>
      </c>
      <c r="C430" s="6" t="s">
        <v>352</v>
      </c>
      <c r="D430" s="13" t="s">
        <v>1324</v>
      </c>
      <c r="E430" s="42">
        <v>0</v>
      </c>
    </row>
    <row r="431" spans="1:6" ht="30" customHeight="1">
      <c r="A431" s="205"/>
      <c r="B431" s="208" t="s">
        <v>233</v>
      </c>
      <c r="C431" s="6" t="s">
        <v>1412</v>
      </c>
      <c r="D431" s="13" t="s">
        <v>1324</v>
      </c>
      <c r="E431" s="42">
        <v>34</v>
      </c>
      <c r="F431" s="3"/>
    </row>
    <row r="432" spans="1:6" ht="45">
      <c r="A432" s="206"/>
      <c r="B432" s="209"/>
      <c r="C432" s="6" t="s">
        <v>1464</v>
      </c>
      <c r="D432" s="13" t="s">
        <v>1324</v>
      </c>
      <c r="E432" s="42">
        <v>0</v>
      </c>
    </row>
    <row r="433" spans="1:6" ht="45">
      <c r="A433" s="206"/>
      <c r="B433" s="209"/>
      <c r="C433" s="6" t="s">
        <v>1413</v>
      </c>
      <c r="D433" s="13" t="s">
        <v>1324</v>
      </c>
      <c r="E433" s="42">
        <v>1</v>
      </c>
    </row>
    <row r="434" spans="1:6" ht="45">
      <c r="A434" s="207"/>
      <c r="B434" s="210"/>
      <c r="C434" s="6" t="s">
        <v>1465</v>
      </c>
      <c r="D434" s="13" t="s">
        <v>1324</v>
      </c>
      <c r="E434" s="42">
        <v>0</v>
      </c>
    </row>
    <row r="435" spans="1:6" ht="30">
      <c r="A435" s="6"/>
      <c r="B435" s="22" t="s">
        <v>254</v>
      </c>
      <c r="C435" s="6" t="s">
        <v>235</v>
      </c>
      <c r="D435" s="13" t="s">
        <v>1324</v>
      </c>
      <c r="E435" s="42">
        <v>0</v>
      </c>
    </row>
    <row r="436" spans="1:6" ht="75">
      <c r="A436" s="45" t="s">
        <v>354</v>
      </c>
      <c r="B436" s="46" t="s">
        <v>355</v>
      </c>
      <c r="C436" s="45"/>
      <c r="D436" s="45"/>
      <c r="E436" s="53"/>
      <c r="F436" s="3" t="s">
        <v>224</v>
      </c>
    </row>
    <row r="437" spans="1:6">
      <c r="A437" s="62"/>
      <c r="B437" s="49" t="s">
        <v>1390</v>
      </c>
      <c r="C437" s="47"/>
      <c r="D437" s="45" t="s">
        <v>9</v>
      </c>
      <c r="E437" s="48">
        <f>((E439+E440+E443)/(E444+E445+E448))*100</f>
        <v>100</v>
      </c>
    </row>
    <row r="438" spans="1:6">
      <c r="A438" s="62"/>
      <c r="B438" s="49" t="s">
        <v>1392</v>
      </c>
      <c r="C438" s="47"/>
      <c r="D438" s="45" t="s">
        <v>9</v>
      </c>
      <c r="E438" s="48">
        <f>((E441+E442)/(E446+E447))*100</f>
        <v>100</v>
      </c>
    </row>
    <row r="439" spans="1:6" ht="30" customHeight="1">
      <c r="A439" s="205"/>
      <c r="B439" s="208" t="s">
        <v>356</v>
      </c>
      <c r="C439" s="6" t="s">
        <v>1497</v>
      </c>
      <c r="D439" s="13" t="s">
        <v>1324</v>
      </c>
      <c r="E439" s="11">
        <v>34</v>
      </c>
    </row>
    <row r="440" spans="1:6" ht="45">
      <c r="A440" s="206"/>
      <c r="B440" s="209"/>
      <c r="C440" s="6" t="s">
        <v>1498</v>
      </c>
      <c r="D440" s="13" t="s">
        <v>1324</v>
      </c>
      <c r="E440" s="11">
        <v>0</v>
      </c>
    </row>
    <row r="441" spans="1:6" ht="45">
      <c r="A441" s="206"/>
      <c r="B441" s="209"/>
      <c r="C441" s="6" t="s">
        <v>1499</v>
      </c>
      <c r="D441" s="13" t="s">
        <v>1324</v>
      </c>
      <c r="E441" s="11">
        <v>1</v>
      </c>
    </row>
    <row r="442" spans="1:6" ht="45">
      <c r="A442" s="207"/>
      <c r="B442" s="210"/>
      <c r="C442" s="6" t="s">
        <v>1500</v>
      </c>
      <c r="D442" s="13" t="s">
        <v>1324</v>
      </c>
      <c r="E442" s="11">
        <v>0</v>
      </c>
    </row>
    <row r="443" spans="1:6" ht="30">
      <c r="A443" s="6"/>
      <c r="B443" s="22" t="s">
        <v>357</v>
      </c>
      <c r="C443" s="6" t="s">
        <v>358</v>
      </c>
      <c r="D443" s="13" t="s">
        <v>1324</v>
      </c>
      <c r="E443" s="11">
        <v>0</v>
      </c>
    </row>
    <row r="444" spans="1:6" ht="45">
      <c r="A444" s="205"/>
      <c r="B444" s="208" t="s">
        <v>233</v>
      </c>
      <c r="C444" s="6" t="s">
        <v>1412</v>
      </c>
      <c r="D444" s="13" t="s">
        <v>1324</v>
      </c>
      <c r="E444" s="11">
        <v>34</v>
      </c>
      <c r="F444" s="3"/>
    </row>
    <row r="445" spans="1:6" ht="45">
      <c r="A445" s="206"/>
      <c r="B445" s="209"/>
      <c r="C445" s="6" t="s">
        <v>1464</v>
      </c>
      <c r="D445" s="13" t="s">
        <v>1324</v>
      </c>
      <c r="E445" s="11">
        <v>0</v>
      </c>
    </row>
    <row r="446" spans="1:6" ht="45">
      <c r="A446" s="206"/>
      <c r="B446" s="209"/>
      <c r="C446" s="6" t="s">
        <v>1413</v>
      </c>
      <c r="D446" s="13" t="s">
        <v>1324</v>
      </c>
      <c r="E446" s="11">
        <v>1</v>
      </c>
    </row>
    <row r="447" spans="1:6" ht="45">
      <c r="A447" s="207"/>
      <c r="B447" s="210"/>
      <c r="C447" s="6" t="s">
        <v>1465</v>
      </c>
      <c r="D447" s="13" t="s">
        <v>1324</v>
      </c>
      <c r="E447" s="11">
        <v>0</v>
      </c>
    </row>
    <row r="448" spans="1:6" ht="30">
      <c r="A448" s="6"/>
      <c r="B448" s="22" t="s">
        <v>254</v>
      </c>
      <c r="C448" s="6" t="s">
        <v>235</v>
      </c>
      <c r="D448" s="13" t="s">
        <v>1324</v>
      </c>
      <c r="E448" s="11">
        <v>0</v>
      </c>
    </row>
    <row r="449" spans="1:6" ht="75">
      <c r="A449" s="45" t="s">
        <v>359</v>
      </c>
      <c r="B449" s="46" t="s">
        <v>360</v>
      </c>
      <c r="C449" s="45"/>
      <c r="D449" s="45" t="s">
        <v>9</v>
      </c>
      <c r="E449" s="48"/>
      <c r="F449" s="3" t="s">
        <v>164</v>
      </c>
    </row>
    <row r="450" spans="1:6">
      <c r="A450" s="62"/>
      <c r="B450" s="49" t="s">
        <v>1390</v>
      </c>
      <c r="C450" s="47"/>
      <c r="D450" s="45" t="s">
        <v>9</v>
      </c>
      <c r="E450" s="48">
        <f>((E452+E453+E456)/(E457+E458+E461))*100</f>
        <v>0</v>
      </c>
    </row>
    <row r="451" spans="1:6">
      <c r="A451" s="62"/>
      <c r="B451" s="49" t="s">
        <v>1392</v>
      </c>
      <c r="C451" s="47"/>
      <c r="D451" s="45" t="s">
        <v>9</v>
      </c>
      <c r="E451" s="48">
        <f>((E454+E455)/(E459+E460))*100</f>
        <v>0</v>
      </c>
    </row>
    <row r="452" spans="1:6" ht="30" customHeight="1">
      <c r="A452" s="205"/>
      <c r="B452" s="208" t="s">
        <v>361</v>
      </c>
      <c r="C452" s="6" t="s">
        <v>1501</v>
      </c>
      <c r="D452" s="13" t="s">
        <v>1324</v>
      </c>
      <c r="E452" s="11">
        <v>0</v>
      </c>
    </row>
    <row r="453" spans="1:6" ht="45">
      <c r="A453" s="206"/>
      <c r="B453" s="209"/>
      <c r="C453" s="6" t="s">
        <v>1502</v>
      </c>
      <c r="D453" s="13" t="s">
        <v>1324</v>
      </c>
      <c r="E453" s="11">
        <v>0</v>
      </c>
    </row>
    <row r="454" spans="1:6" ht="45">
      <c r="A454" s="206"/>
      <c r="B454" s="209"/>
      <c r="C454" s="6" t="s">
        <v>1503</v>
      </c>
      <c r="D454" s="13" t="s">
        <v>1324</v>
      </c>
      <c r="E454" s="11">
        <v>0</v>
      </c>
    </row>
    <row r="455" spans="1:6" ht="45">
      <c r="A455" s="207"/>
      <c r="B455" s="210"/>
      <c r="C455" s="6" t="s">
        <v>1504</v>
      </c>
      <c r="D455" s="13" t="s">
        <v>1324</v>
      </c>
      <c r="E455" s="11">
        <v>0</v>
      </c>
    </row>
    <row r="456" spans="1:6" ht="30">
      <c r="A456" s="6"/>
      <c r="B456" s="22" t="s">
        <v>362</v>
      </c>
      <c r="C456" s="6" t="s">
        <v>363</v>
      </c>
      <c r="D456" s="13" t="s">
        <v>1324</v>
      </c>
      <c r="E456" s="11">
        <v>0</v>
      </c>
    </row>
    <row r="457" spans="1:6" ht="45">
      <c r="A457" s="205"/>
      <c r="B457" s="208" t="s">
        <v>233</v>
      </c>
      <c r="C457" s="6" t="s">
        <v>1412</v>
      </c>
      <c r="D457" s="13" t="s">
        <v>1324</v>
      </c>
      <c r="E457" s="11">
        <v>34</v>
      </c>
      <c r="F457" s="3"/>
    </row>
    <row r="458" spans="1:6" ht="45">
      <c r="A458" s="206"/>
      <c r="B458" s="209"/>
      <c r="C458" s="6" t="s">
        <v>1464</v>
      </c>
      <c r="D458" s="13" t="s">
        <v>1324</v>
      </c>
      <c r="E458" s="11">
        <v>0</v>
      </c>
    </row>
    <row r="459" spans="1:6" ht="45">
      <c r="A459" s="206"/>
      <c r="B459" s="209"/>
      <c r="C459" s="6" t="s">
        <v>1413</v>
      </c>
      <c r="D459" s="13" t="s">
        <v>1324</v>
      </c>
      <c r="E459" s="11">
        <v>1</v>
      </c>
    </row>
    <row r="460" spans="1:6" ht="45">
      <c r="A460" s="207"/>
      <c r="B460" s="210"/>
      <c r="C460" s="6" t="s">
        <v>1465</v>
      </c>
      <c r="D460" s="13" t="s">
        <v>1324</v>
      </c>
      <c r="E460" s="11">
        <v>0</v>
      </c>
    </row>
    <row r="461" spans="1:6" ht="30">
      <c r="A461" s="6"/>
      <c r="B461" s="22" t="s">
        <v>254</v>
      </c>
      <c r="C461" s="6" t="s">
        <v>235</v>
      </c>
      <c r="D461" s="13" t="s">
        <v>1324</v>
      </c>
      <c r="E461" s="11">
        <v>0</v>
      </c>
    </row>
    <row r="462" spans="1:6" ht="75">
      <c r="A462" s="45" t="s">
        <v>364</v>
      </c>
      <c r="B462" s="46" t="s">
        <v>365</v>
      </c>
      <c r="C462" s="45"/>
      <c r="D462" s="45"/>
      <c r="E462" s="53"/>
      <c r="F462" s="3" t="s">
        <v>164</v>
      </c>
    </row>
    <row r="463" spans="1:6">
      <c r="A463" s="62"/>
      <c r="B463" s="49" t="s">
        <v>1390</v>
      </c>
      <c r="C463" s="47"/>
      <c r="D463" s="45" t="s">
        <v>9</v>
      </c>
      <c r="E463" s="48">
        <f>((E465+E466+E469)/(E470+E471+E474))*100</f>
        <v>0</v>
      </c>
    </row>
    <row r="464" spans="1:6">
      <c r="A464" s="62"/>
      <c r="B464" s="49" t="s">
        <v>1392</v>
      </c>
      <c r="C464" s="47"/>
      <c r="D464" s="45" t="s">
        <v>9</v>
      </c>
      <c r="E464" s="48">
        <f>((E467+E468)/(E472+E473))*100</f>
        <v>0</v>
      </c>
    </row>
    <row r="465" spans="1:5" ht="45">
      <c r="A465" s="205"/>
      <c r="B465" s="208" t="s">
        <v>366</v>
      </c>
      <c r="C465" s="6" t="s">
        <v>1505</v>
      </c>
      <c r="D465" s="13" t="s">
        <v>1324</v>
      </c>
      <c r="E465" s="11">
        <v>0</v>
      </c>
    </row>
    <row r="466" spans="1:5" ht="45">
      <c r="A466" s="206"/>
      <c r="B466" s="209"/>
      <c r="C466" s="6" t="s">
        <v>1506</v>
      </c>
      <c r="D466" s="13" t="s">
        <v>1324</v>
      </c>
      <c r="E466" s="11">
        <v>0</v>
      </c>
    </row>
    <row r="467" spans="1:5" ht="45">
      <c r="A467" s="206"/>
      <c r="B467" s="209"/>
      <c r="C467" s="6" t="s">
        <v>1507</v>
      </c>
      <c r="D467" s="13" t="s">
        <v>1324</v>
      </c>
      <c r="E467" s="11">
        <v>0</v>
      </c>
    </row>
    <row r="468" spans="1:5" ht="45">
      <c r="A468" s="207"/>
      <c r="B468" s="210"/>
      <c r="C468" s="6" t="s">
        <v>1508</v>
      </c>
      <c r="D468" s="13" t="s">
        <v>1324</v>
      </c>
      <c r="E468" s="11">
        <v>0</v>
      </c>
    </row>
    <row r="469" spans="1:5" ht="30">
      <c r="A469" s="6"/>
      <c r="B469" s="22" t="s">
        <v>367</v>
      </c>
      <c r="C469" s="6" t="s">
        <v>368</v>
      </c>
      <c r="D469" s="13" t="s">
        <v>1324</v>
      </c>
      <c r="E469" s="11">
        <v>0</v>
      </c>
    </row>
    <row r="470" spans="1:5" ht="30" customHeight="1">
      <c r="A470" s="205"/>
      <c r="B470" s="208" t="s">
        <v>233</v>
      </c>
      <c r="C470" s="6" t="s">
        <v>1412</v>
      </c>
      <c r="D470" s="13" t="s">
        <v>1324</v>
      </c>
      <c r="E470" s="11">
        <v>34</v>
      </c>
    </row>
    <row r="471" spans="1:5" ht="45">
      <c r="A471" s="206"/>
      <c r="B471" s="209"/>
      <c r="C471" s="6" t="s">
        <v>1464</v>
      </c>
      <c r="D471" s="13" t="s">
        <v>1324</v>
      </c>
      <c r="E471" s="11">
        <v>0</v>
      </c>
    </row>
    <row r="472" spans="1:5" ht="45">
      <c r="A472" s="206"/>
      <c r="B472" s="209"/>
      <c r="C472" s="6" t="s">
        <v>1413</v>
      </c>
      <c r="D472" s="13" t="s">
        <v>1324</v>
      </c>
      <c r="E472" s="11">
        <v>1</v>
      </c>
    </row>
    <row r="473" spans="1:5" ht="45">
      <c r="A473" s="207"/>
      <c r="B473" s="210"/>
      <c r="C473" s="6" t="s">
        <v>1465</v>
      </c>
      <c r="D473" s="13" t="s">
        <v>1324</v>
      </c>
      <c r="E473" s="11">
        <v>0</v>
      </c>
    </row>
    <row r="474" spans="1:5" ht="30">
      <c r="A474" s="6"/>
      <c r="B474" s="22" t="s">
        <v>254</v>
      </c>
      <c r="C474" s="6" t="s">
        <v>235</v>
      </c>
      <c r="D474" s="13" t="s">
        <v>1324</v>
      </c>
      <c r="E474" s="11">
        <v>0</v>
      </c>
    </row>
  </sheetData>
  <mergeCells count="181">
    <mergeCell ref="A7:E7"/>
    <mergeCell ref="A8:E8"/>
    <mergeCell ref="A4:E4"/>
    <mergeCell ref="A3:E3"/>
    <mergeCell ref="A20:A22"/>
    <mergeCell ref="C20:C22"/>
    <mergeCell ref="D85:D86"/>
    <mergeCell ref="D77:D78"/>
    <mergeCell ref="A147:A150"/>
    <mergeCell ref="A143:A146"/>
    <mergeCell ref="A55:A57"/>
    <mergeCell ref="A58:A60"/>
    <mergeCell ref="A61:A63"/>
    <mergeCell ref="C17:C19"/>
    <mergeCell ref="D17:D19"/>
    <mergeCell ref="A43:A45"/>
    <mergeCell ref="A46:A48"/>
    <mergeCell ref="A49:A51"/>
    <mergeCell ref="D20:D22"/>
    <mergeCell ref="A23:A25"/>
    <mergeCell ref="A29:A31"/>
    <mergeCell ref="C29:C31"/>
    <mergeCell ref="D29:D31"/>
    <mergeCell ref="A32:A34"/>
    <mergeCell ref="A171:A174"/>
    <mergeCell ref="B175:B178"/>
    <mergeCell ref="A175:A178"/>
    <mergeCell ref="B151:B154"/>
    <mergeCell ref="B159:B162"/>
    <mergeCell ref="B171:B174"/>
    <mergeCell ref="A159:A162"/>
    <mergeCell ref="A151:A154"/>
    <mergeCell ref="B143:B146"/>
    <mergeCell ref="B147:B150"/>
    <mergeCell ref="A400:A403"/>
    <mergeCell ref="B400:B403"/>
    <mergeCell ref="B181:B182"/>
    <mergeCell ref="A181:A182"/>
    <mergeCell ref="B187:B190"/>
    <mergeCell ref="A187:A190"/>
    <mergeCell ref="B192:B195"/>
    <mergeCell ref="A192:A195"/>
    <mergeCell ref="A297:A300"/>
    <mergeCell ref="B297:B300"/>
    <mergeCell ref="B302:B303"/>
    <mergeCell ref="A302:A303"/>
    <mergeCell ref="B308:B311"/>
    <mergeCell ref="A308:A311"/>
    <mergeCell ref="B312:B315"/>
    <mergeCell ref="A312:A315"/>
    <mergeCell ref="A324:A327"/>
    <mergeCell ref="B324:B327"/>
    <mergeCell ref="B387:B390"/>
    <mergeCell ref="A387:A390"/>
    <mergeCell ref="A392:A395"/>
    <mergeCell ref="B392:B395"/>
    <mergeCell ref="A332:A335"/>
    <mergeCell ref="B332:B335"/>
    <mergeCell ref="A470:A473"/>
    <mergeCell ref="B470:B473"/>
    <mergeCell ref="A431:A434"/>
    <mergeCell ref="B431:B434"/>
    <mergeCell ref="A439:A442"/>
    <mergeCell ref="B439:B442"/>
    <mergeCell ref="A444:A447"/>
    <mergeCell ref="B444:B447"/>
    <mergeCell ref="A452:A455"/>
    <mergeCell ref="B452:B455"/>
    <mergeCell ref="A457:A460"/>
    <mergeCell ref="B457:B460"/>
    <mergeCell ref="A465:A468"/>
    <mergeCell ref="B465:B468"/>
    <mergeCell ref="A413:A416"/>
    <mergeCell ref="B413:B416"/>
    <mergeCell ref="A418:A421"/>
    <mergeCell ref="B418:B421"/>
    <mergeCell ref="A426:A429"/>
    <mergeCell ref="B426:B429"/>
    <mergeCell ref="A405:A408"/>
    <mergeCell ref="B405:B408"/>
    <mergeCell ref="B79:B80"/>
    <mergeCell ref="A79:A80"/>
    <mergeCell ref="A93:A94"/>
    <mergeCell ref="B93:B94"/>
    <mergeCell ref="A95:A96"/>
    <mergeCell ref="B95:B96"/>
    <mergeCell ref="A116:A117"/>
    <mergeCell ref="B116:B117"/>
    <mergeCell ref="A118:A119"/>
    <mergeCell ref="B118:B119"/>
    <mergeCell ref="A337:A340"/>
    <mergeCell ref="B337:B340"/>
    <mergeCell ref="A319:A322"/>
    <mergeCell ref="B319:B322"/>
    <mergeCell ref="A127:A129"/>
    <mergeCell ref="A205:A207"/>
    <mergeCell ref="C26:C28"/>
    <mergeCell ref="D26:D28"/>
    <mergeCell ref="D95:D96"/>
    <mergeCell ref="D100:D101"/>
    <mergeCell ref="D102:D103"/>
    <mergeCell ref="D114:D115"/>
    <mergeCell ref="D116:D117"/>
    <mergeCell ref="D118:D119"/>
    <mergeCell ref="A124:A126"/>
    <mergeCell ref="A76:A78"/>
    <mergeCell ref="D79:D80"/>
    <mergeCell ref="A84:A86"/>
    <mergeCell ref="D87:D88"/>
    <mergeCell ref="D93:D94"/>
    <mergeCell ref="A87:A88"/>
    <mergeCell ref="B87:B88"/>
    <mergeCell ref="A100:A101"/>
    <mergeCell ref="B100:B101"/>
    <mergeCell ref="A102:A103"/>
    <mergeCell ref="B102:B103"/>
    <mergeCell ref="D130:D131"/>
    <mergeCell ref="D171:D172"/>
    <mergeCell ref="D143:D144"/>
    <mergeCell ref="D145:D146"/>
    <mergeCell ref="D147:D148"/>
    <mergeCell ref="D149:D150"/>
    <mergeCell ref="D151:D152"/>
    <mergeCell ref="D153:D154"/>
    <mergeCell ref="D159:D160"/>
    <mergeCell ref="D156:D158"/>
    <mergeCell ref="D161:D162"/>
    <mergeCell ref="D173:D174"/>
    <mergeCell ref="D175:D176"/>
    <mergeCell ref="D177:D178"/>
    <mergeCell ref="D179:D180"/>
    <mergeCell ref="D181:D182"/>
    <mergeCell ref="D187:D188"/>
    <mergeCell ref="D189:D190"/>
    <mergeCell ref="D192:D193"/>
    <mergeCell ref="D194:D195"/>
    <mergeCell ref="A230:A232"/>
    <mergeCell ref="A233:A235"/>
    <mergeCell ref="D265:D266"/>
    <mergeCell ref="C199:C201"/>
    <mergeCell ref="D199:D201"/>
    <mergeCell ref="C202:C204"/>
    <mergeCell ref="D202:D204"/>
    <mergeCell ref="A224:A226"/>
    <mergeCell ref="A227:A229"/>
    <mergeCell ref="A208:A210"/>
    <mergeCell ref="A211:A213"/>
    <mergeCell ref="A214:A216"/>
    <mergeCell ref="C287:C289"/>
    <mergeCell ref="D287:D289"/>
    <mergeCell ref="A290:A292"/>
    <mergeCell ref="C290:C292"/>
    <mergeCell ref="D290:D292"/>
    <mergeCell ref="D297:D298"/>
    <mergeCell ref="D299:D300"/>
    <mergeCell ref="D302:D303"/>
    <mergeCell ref="A268:A270"/>
    <mergeCell ref="C268:C270"/>
    <mergeCell ref="D268:D270"/>
    <mergeCell ref="A272:A274"/>
    <mergeCell ref="C272:C274"/>
    <mergeCell ref="D272:D274"/>
    <mergeCell ref="A278:A280"/>
    <mergeCell ref="C278:C280"/>
    <mergeCell ref="D278:D280"/>
    <mergeCell ref="A281:A283"/>
    <mergeCell ref="C281:C283"/>
    <mergeCell ref="D281:D283"/>
    <mergeCell ref="A287:A289"/>
    <mergeCell ref="D334:D335"/>
    <mergeCell ref="D337:D338"/>
    <mergeCell ref="D339:D340"/>
    <mergeCell ref="D308:D309"/>
    <mergeCell ref="D310:D311"/>
    <mergeCell ref="D312:D313"/>
    <mergeCell ref="D314:D315"/>
    <mergeCell ref="D319:D320"/>
    <mergeCell ref="D321:D322"/>
    <mergeCell ref="D324:D325"/>
    <mergeCell ref="D326:D327"/>
    <mergeCell ref="D332:D333"/>
  </mergeCells>
  <dataValidations count="3">
    <dataValidation type="whole" allowBlank="1" showInputMessage="1" showErrorMessage="1" errorTitle="Ошибка ввода" error="Попытка ввести данные отличные от числовых или целочисленных" sqref="E20 E61:E63 E226:E227 E219:E224 E49 E23 E116:E124 E51 E319:E322 E205:E217 E159:E162 E76:E78 E11:E12 E45 E70 E229:E262 E33 E68 E25 E55:E58 E308:E315 E126 E192:E195 E128:E131 E334 E84:E86 E143:E154 E181:E183 E171:E178 E332 E297:E304">
      <formula1>0</formula1>
      <formula2>999999999999</formula2>
    </dataValidation>
    <dataValidation type="whole" allowBlank="1" showInputMessage="1" showErrorMessage="1" errorTitle="Ошибка ввода" error="Попытка ввсети: данные отличные от числовых; данные отличные от целочисленных; отрицательное число" sqref="E372:E375 E380:E382">
      <formula1>0</formula1>
      <formula2>999999999999</formula2>
    </dataValidation>
    <dataValidation type="whole" allowBlank="1" showInputMessage="1" showErrorMessage="1" errorTitle="Ошибка ввода" error="Попытка ввсети данные отличные от числовых или целочисленных" sqref="E102:E103 E80 E87:E88 E95:E96">
      <formula1>0</formula1>
      <formula2>999999999999</formula2>
    </dataValidation>
  </dataValidations>
  <pageMargins left="0.70866141732283472" right="0.70866141732283472" top="0.74803149606299213" bottom="0.74803149606299213" header="0.31496062992125984" footer="0.31496062992125984"/>
  <pageSetup paperSize="9" scale="51" orientation="portrait" r:id="rId1"/>
  <rowBreaks count="2" manualBreakCount="2">
    <brk id="205" max="6" man="1"/>
    <brk id="231" max="6" man="1"/>
  </rowBreaks>
  <colBreaks count="1" manualBreakCount="1">
    <brk id="5" max="310" man="1"/>
  </colBreaks>
</worksheet>
</file>

<file path=xl/worksheets/sheet4.xml><?xml version="1.0" encoding="utf-8"?>
<worksheet xmlns="http://schemas.openxmlformats.org/spreadsheetml/2006/main" xmlns:r="http://schemas.openxmlformats.org/officeDocument/2006/relationships">
  <sheetPr>
    <tabColor rgb="FF00B0F0"/>
  </sheetPr>
  <dimension ref="A3:I490"/>
  <sheetViews>
    <sheetView workbookViewId="0"/>
  </sheetViews>
  <sheetFormatPr defaultRowHeight="15"/>
  <cols>
    <col min="2" max="2" width="75.140625" customWidth="1"/>
    <col min="3" max="3" width="20.140625" customWidth="1"/>
    <col min="4" max="4" width="16.140625" customWidth="1"/>
    <col min="5" max="7" width="12.140625" customWidth="1"/>
    <col min="8" max="8" width="41.85546875" customWidth="1"/>
  </cols>
  <sheetData>
    <row r="3" spans="1:8" ht="18.75">
      <c r="A3" s="188" t="s">
        <v>0</v>
      </c>
      <c r="B3" s="188"/>
      <c r="C3" s="188"/>
      <c r="D3" s="188"/>
      <c r="E3" s="188"/>
      <c r="F3" s="188"/>
      <c r="G3" s="188"/>
      <c r="H3" s="14"/>
    </row>
    <row r="4" spans="1:8" ht="18.75">
      <c r="A4" s="188" t="s">
        <v>1</v>
      </c>
      <c r="B4" s="188"/>
      <c r="C4" s="188"/>
      <c r="D4" s="188"/>
      <c r="E4" s="188"/>
      <c r="F4" s="188"/>
      <c r="G4" s="188"/>
      <c r="H4" s="16"/>
    </row>
    <row r="5" spans="1:8">
      <c r="A5" s="1"/>
      <c r="B5" s="1"/>
      <c r="C5" s="1"/>
      <c r="D5" s="1"/>
      <c r="E5" s="1"/>
      <c r="F5" s="1"/>
      <c r="G5" s="1"/>
      <c r="H5" s="1"/>
    </row>
    <row r="6" spans="1:8" ht="45">
      <c r="A6" s="4" t="s">
        <v>6</v>
      </c>
      <c r="B6" s="4" t="s">
        <v>432</v>
      </c>
      <c r="C6" s="5" t="s">
        <v>10</v>
      </c>
      <c r="D6" s="5" t="s">
        <v>11</v>
      </c>
      <c r="E6" s="5" t="s">
        <v>1658</v>
      </c>
      <c r="F6" s="5" t="s">
        <v>1659</v>
      </c>
      <c r="G6" s="5" t="s">
        <v>1680</v>
      </c>
      <c r="H6" s="2" t="s">
        <v>16</v>
      </c>
    </row>
    <row r="7" spans="1:8">
      <c r="A7" s="187" t="s">
        <v>369</v>
      </c>
      <c r="B7" s="187"/>
      <c r="C7" s="187"/>
      <c r="D7" s="187"/>
      <c r="E7" s="187"/>
      <c r="F7" s="187"/>
      <c r="G7" s="187"/>
    </row>
    <row r="8" spans="1:8">
      <c r="A8" s="187" t="s">
        <v>370</v>
      </c>
      <c r="B8" s="187"/>
      <c r="C8" s="187"/>
      <c r="D8" s="187"/>
      <c r="E8" s="187"/>
      <c r="F8" s="187"/>
      <c r="G8" s="187"/>
    </row>
    <row r="9" spans="1:8" ht="45">
      <c r="A9" s="50" t="s">
        <v>371</v>
      </c>
      <c r="B9" s="51" t="s">
        <v>372</v>
      </c>
      <c r="C9" s="46"/>
      <c r="D9" s="47"/>
      <c r="E9" s="47"/>
      <c r="F9" s="47"/>
      <c r="G9" s="47"/>
    </row>
    <row r="10" spans="1:8" ht="75">
      <c r="A10" s="45" t="s">
        <v>373</v>
      </c>
      <c r="B10" s="46" t="s">
        <v>374</v>
      </c>
      <c r="C10" s="46"/>
      <c r="D10" s="45" t="s">
        <v>9</v>
      </c>
      <c r="E10" s="48">
        <v>7.15</v>
      </c>
      <c r="F10" s="48">
        <v>6.99</v>
      </c>
      <c r="G10" s="48"/>
      <c r="H10" s="3" t="s">
        <v>28</v>
      </c>
    </row>
    <row r="11" spans="1:8" ht="45">
      <c r="A11" s="203"/>
      <c r="B11" s="203" t="s">
        <v>375</v>
      </c>
      <c r="C11" s="6" t="s">
        <v>376</v>
      </c>
      <c r="D11" s="6" t="s">
        <v>1132</v>
      </c>
      <c r="E11" s="6"/>
      <c r="F11" s="6"/>
      <c r="G11" s="6"/>
    </row>
    <row r="12" spans="1:8" ht="30">
      <c r="A12" s="204"/>
      <c r="B12" s="204"/>
      <c r="C12" s="6" t="s">
        <v>377</v>
      </c>
      <c r="D12" s="6" t="s">
        <v>1132</v>
      </c>
      <c r="E12" s="6"/>
      <c r="F12" s="6"/>
      <c r="G12" s="6"/>
    </row>
    <row r="13" spans="1:8" ht="30">
      <c r="A13" s="8"/>
      <c r="B13" s="17" t="s">
        <v>378</v>
      </c>
      <c r="C13" s="6" t="s">
        <v>157</v>
      </c>
      <c r="D13" s="6" t="s">
        <v>1132</v>
      </c>
      <c r="E13" s="6"/>
      <c r="F13" s="6"/>
      <c r="G13" s="6"/>
    </row>
    <row r="14" spans="1:8" ht="75">
      <c r="A14" s="45" t="s">
        <v>380</v>
      </c>
      <c r="B14" s="46" t="s">
        <v>379</v>
      </c>
      <c r="C14" s="47"/>
      <c r="D14" s="45" t="s">
        <v>9</v>
      </c>
      <c r="E14" s="48">
        <v>14.9</v>
      </c>
      <c r="F14" s="48">
        <v>22.46</v>
      </c>
      <c r="G14" s="48"/>
      <c r="H14" s="3" t="s">
        <v>28</v>
      </c>
    </row>
    <row r="15" spans="1:8" ht="60">
      <c r="A15" s="8"/>
      <c r="B15" s="17" t="s">
        <v>381</v>
      </c>
      <c r="C15" s="6" t="s">
        <v>382</v>
      </c>
      <c r="D15" s="6" t="s">
        <v>1132</v>
      </c>
      <c r="E15" s="6"/>
      <c r="F15" s="6"/>
      <c r="G15" s="6"/>
    </row>
    <row r="16" spans="1:8" ht="30">
      <c r="A16" s="8"/>
      <c r="B16" s="17" t="s">
        <v>383</v>
      </c>
      <c r="C16" s="6" t="s">
        <v>157</v>
      </c>
      <c r="D16" s="6" t="s">
        <v>1132</v>
      </c>
      <c r="E16" s="6"/>
      <c r="F16" s="6"/>
      <c r="G16" s="6"/>
    </row>
    <row r="17" spans="1:8" ht="45">
      <c r="A17" s="118" t="s">
        <v>1685</v>
      </c>
      <c r="B17" s="110" t="s">
        <v>1688</v>
      </c>
      <c r="C17" s="134"/>
      <c r="D17" s="118" t="s">
        <v>1324</v>
      </c>
      <c r="E17" s="127" t="e">
        <f>E18/E19</f>
        <v>#DIV/0!</v>
      </c>
      <c r="F17" s="127" t="e">
        <f>F18/F19</f>
        <v>#DIV/0!</v>
      </c>
      <c r="G17" s="127" t="e">
        <f>G18/G19</f>
        <v>#DIV/0!</v>
      </c>
    </row>
    <row r="18" spans="1:8" ht="45">
      <c r="A18" s="8"/>
      <c r="B18" s="17" t="s">
        <v>1686</v>
      </c>
      <c r="C18" s="6"/>
      <c r="D18" s="6" t="s">
        <v>1324</v>
      </c>
      <c r="E18" s="6"/>
      <c r="F18" s="6"/>
      <c r="G18" s="6"/>
    </row>
    <row r="19" spans="1:8">
      <c r="A19" s="8"/>
      <c r="B19" s="17" t="s">
        <v>1687</v>
      </c>
      <c r="C19" s="6"/>
      <c r="D19" s="6" t="s">
        <v>1324</v>
      </c>
      <c r="E19" s="6"/>
      <c r="F19" s="6"/>
      <c r="G19" s="6"/>
    </row>
    <row r="20" spans="1:8" ht="45">
      <c r="A20" s="50" t="s">
        <v>384</v>
      </c>
      <c r="B20" s="51" t="s">
        <v>385</v>
      </c>
      <c r="C20" s="47"/>
      <c r="D20" s="45"/>
      <c r="E20" s="52"/>
      <c r="F20" s="52"/>
      <c r="G20" s="52"/>
    </row>
    <row r="21" spans="1:8" ht="90">
      <c r="A21" s="45" t="s">
        <v>387</v>
      </c>
      <c r="B21" s="46" t="s">
        <v>386</v>
      </c>
      <c r="C21" s="47"/>
      <c r="D21" s="45" t="s">
        <v>9</v>
      </c>
      <c r="E21" s="48">
        <v>0.34</v>
      </c>
      <c r="F21" s="48">
        <f>F23/F22*100</f>
        <v>0</v>
      </c>
      <c r="G21" s="48" t="e">
        <f>G23/G22*100</f>
        <v>#DIV/0!</v>
      </c>
      <c r="H21" s="3" t="s">
        <v>158</v>
      </c>
    </row>
    <row r="22" spans="1:8" ht="60">
      <c r="A22" s="17"/>
      <c r="B22" s="17" t="s">
        <v>388</v>
      </c>
      <c r="C22" s="6" t="s">
        <v>389</v>
      </c>
      <c r="D22" s="6" t="s">
        <v>1132</v>
      </c>
      <c r="E22" s="11"/>
      <c r="F22" s="11">
        <v>4466</v>
      </c>
      <c r="G22" s="11"/>
    </row>
    <row r="23" spans="1:8" ht="60">
      <c r="A23" s="8"/>
      <c r="B23" s="17" t="s">
        <v>390</v>
      </c>
      <c r="C23" s="6" t="s">
        <v>391</v>
      </c>
      <c r="D23" s="6" t="s">
        <v>1132</v>
      </c>
      <c r="E23" s="11"/>
      <c r="F23" s="11">
        <v>0</v>
      </c>
      <c r="G23" s="11"/>
    </row>
    <row r="24" spans="1:8" ht="120">
      <c r="A24" s="45" t="s">
        <v>392</v>
      </c>
      <c r="B24" s="46" t="s">
        <v>393</v>
      </c>
      <c r="C24" s="45"/>
      <c r="D24" s="45"/>
      <c r="E24" s="53"/>
      <c r="F24" s="53"/>
      <c r="G24" s="53"/>
      <c r="H24" s="3" t="s">
        <v>28</v>
      </c>
    </row>
    <row r="25" spans="1:8">
      <c r="A25" s="47"/>
      <c r="B25" s="46" t="s">
        <v>408</v>
      </c>
      <c r="C25" s="45"/>
      <c r="D25" s="45" t="s">
        <v>9</v>
      </c>
      <c r="E25" s="48">
        <v>90.93</v>
      </c>
      <c r="F25" s="48">
        <f>(F26+F27)/(F28+F29+F30+F31+F32+F33)*100</f>
        <v>93.69747899159664</v>
      </c>
      <c r="G25" s="48" t="e">
        <f>(G26+G27)/(G28+G29+G30+G31+G32+G33)*100</f>
        <v>#DIV/0!</v>
      </c>
    </row>
    <row r="26" spans="1:8" ht="45" customHeight="1">
      <c r="A26" s="203"/>
      <c r="B26" s="203" t="s">
        <v>394</v>
      </c>
      <c r="C26" s="6" t="s">
        <v>395</v>
      </c>
      <c r="D26" s="6" t="s">
        <v>1132</v>
      </c>
      <c r="E26" s="11"/>
      <c r="F26" s="11">
        <v>5893</v>
      </c>
      <c r="G26" s="11"/>
      <c r="H26" s="21"/>
    </row>
    <row r="27" spans="1:8" ht="30">
      <c r="A27" s="204"/>
      <c r="B27" s="204"/>
      <c r="C27" s="6" t="s">
        <v>396</v>
      </c>
      <c r="D27" s="6" t="s">
        <v>1132</v>
      </c>
      <c r="E27" s="11"/>
      <c r="F27" s="11">
        <v>351</v>
      </c>
      <c r="G27" s="11"/>
    </row>
    <row r="28" spans="1:8" ht="45" customHeight="1">
      <c r="A28" s="203"/>
      <c r="B28" s="203" t="s">
        <v>397</v>
      </c>
      <c r="C28" s="6" t="s">
        <v>376</v>
      </c>
      <c r="D28" s="6" t="s">
        <v>1132</v>
      </c>
      <c r="E28" s="11"/>
      <c r="F28" s="11">
        <v>6084</v>
      </c>
      <c r="G28" s="11"/>
      <c r="H28" s="21"/>
    </row>
    <row r="29" spans="1:8" ht="30">
      <c r="A29" s="212"/>
      <c r="B29" s="212"/>
      <c r="C29" s="6" t="s">
        <v>377</v>
      </c>
      <c r="D29" s="6" t="s">
        <v>1132</v>
      </c>
      <c r="E29" s="11"/>
      <c r="F29" s="11">
        <v>580</v>
      </c>
      <c r="G29" s="11"/>
    </row>
    <row r="30" spans="1:8" ht="45">
      <c r="A30" s="212"/>
      <c r="B30" s="212"/>
      <c r="C30" s="6" t="s">
        <v>398</v>
      </c>
      <c r="D30" s="6" t="s">
        <v>1132</v>
      </c>
      <c r="E30" s="11"/>
      <c r="F30" s="11">
        <v>0</v>
      </c>
      <c r="G30" s="11"/>
    </row>
    <row r="31" spans="1:8" ht="30">
      <c r="A31" s="212"/>
      <c r="B31" s="212"/>
      <c r="C31" s="6" t="s">
        <v>399</v>
      </c>
      <c r="D31" s="6" t="s">
        <v>1132</v>
      </c>
      <c r="E31" s="11"/>
      <c r="F31" s="11">
        <v>0</v>
      </c>
      <c r="G31" s="11"/>
    </row>
    <row r="32" spans="1:8" ht="45">
      <c r="A32" s="212"/>
      <c r="B32" s="212"/>
      <c r="C32" s="6" t="s">
        <v>400</v>
      </c>
      <c r="D32" s="6" t="s">
        <v>1132</v>
      </c>
      <c r="E32" s="11"/>
      <c r="F32" s="11">
        <v>0</v>
      </c>
      <c r="G32" s="11"/>
    </row>
    <row r="33" spans="1:8" ht="30">
      <c r="A33" s="204"/>
      <c r="B33" s="204"/>
      <c r="C33" s="6" t="s">
        <v>401</v>
      </c>
      <c r="D33" s="6" t="s">
        <v>1132</v>
      </c>
      <c r="E33" s="11"/>
      <c r="F33" s="11">
        <v>0</v>
      </c>
      <c r="G33" s="11"/>
    </row>
    <row r="34" spans="1:8">
      <c r="A34" s="47"/>
      <c r="B34" s="46" t="s">
        <v>402</v>
      </c>
      <c r="C34" s="45"/>
      <c r="D34" s="45" t="s">
        <v>9</v>
      </c>
      <c r="E34" s="48">
        <v>3.1</v>
      </c>
      <c r="F34" s="48">
        <f>(F35+F36)/(F37+F38+F39+F40+F41+F42)*100</f>
        <v>3.8565426170468187</v>
      </c>
      <c r="G34" s="48" t="e">
        <f>(G35+G36)/(G37+G38+G39+G40+G41+G42)*100</f>
        <v>#DIV/0!</v>
      </c>
    </row>
    <row r="35" spans="1:8" ht="45">
      <c r="A35" s="203"/>
      <c r="B35" s="203" t="s">
        <v>403</v>
      </c>
      <c r="C35" s="6" t="s">
        <v>404</v>
      </c>
      <c r="D35" s="6" t="s">
        <v>1132</v>
      </c>
      <c r="E35" s="11"/>
      <c r="F35" s="11">
        <v>104</v>
      </c>
      <c r="G35" s="11"/>
    </row>
    <row r="36" spans="1:8" ht="45" customHeight="1">
      <c r="A36" s="204"/>
      <c r="B36" s="204"/>
      <c r="C36" s="6" t="s">
        <v>405</v>
      </c>
      <c r="D36" s="6" t="s">
        <v>1132</v>
      </c>
      <c r="E36" s="11"/>
      <c r="F36" s="11">
        <v>153</v>
      </c>
      <c r="G36" s="11"/>
    </row>
    <row r="37" spans="1:8" ht="45">
      <c r="A37" s="203"/>
      <c r="B37" s="203" t="s">
        <v>397</v>
      </c>
      <c r="C37" s="6" t="s">
        <v>376</v>
      </c>
      <c r="D37" s="6" t="s">
        <v>1132</v>
      </c>
      <c r="E37" s="11"/>
      <c r="F37" s="11">
        <v>6084</v>
      </c>
      <c r="G37" s="11"/>
    </row>
    <row r="38" spans="1:8" ht="45" customHeight="1">
      <c r="A38" s="212"/>
      <c r="B38" s="212"/>
      <c r="C38" s="6" t="s">
        <v>377</v>
      </c>
      <c r="D38" s="6" t="s">
        <v>1132</v>
      </c>
      <c r="E38" s="11"/>
      <c r="F38" s="11">
        <v>580</v>
      </c>
      <c r="G38" s="11"/>
    </row>
    <row r="39" spans="1:8" ht="45">
      <c r="A39" s="212"/>
      <c r="B39" s="212"/>
      <c r="C39" s="6" t="s">
        <v>398</v>
      </c>
      <c r="D39" s="6" t="s">
        <v>1132</v>
      </c>
      <c r="E39" s="11"/>
      <c r="F39" s="11">
        <v>0</v>
      </c>
      <c r="G39" s="11"/>
    </row>
    <row r="40" spans="1:8" ht="30">
      <c r="A40" s="212"/>
      <c r="B40" s="212"/>
      <c r="C40" s="6" t="s">
        <v>399</v>
      </c>
      <c r="D40" s="6" t="s">
        <v>1132</v>
      </c>
      <c r="E40" s="11"/>
      <c r="F40" s="11">
        <v>0</v>
      </c>
      <c r="G40" s="11"/>
    </row>
    <row r="41" spans="1:8" ht="45">
      <c r="A41" s="212"/>
      <c r="B41" s="212"/>
      <c r="C41" s="6" t="s">
        <v>400</v>
      </c>
      <c r="D41" s="6" t="s">
        <v>1132</v>
      </c>
      <c r="E41" s="11"/>
      <c r="F41" s="11">
        <v>0</v>
      </c>
      <c r="G41" s="11"/>
    </row>
    <row r="42" spans="1:8" ht="30">
      <c r="A42" s="204"/>
      <c r="B42" s="204"/>
      <c r="C42" s="6" t="s">
        <v>401</v>
      </c>
      <c r="D42" s="6" t="s">
        <v>1132</v>
      </c>
      <c r="E42" s="11"/>
      <c r="F42" s="11">
        <v>0</v>
      </c>
      <c r="G42" s="11"/>
    </row>
    <row r="43" spans="1:8" ht="120">
      <c r="A43" s="45" t="s">
        <v>407</v>
      </c>
      <c r="B43" s="46" t="s">
        <v>406</v>
      </c>
      <c r="C43" s="45"/>
      <c r="D43" s="45"/>
      <c r="E43" s="52"/>
      <c r="F43" s="52"/>
      <c r="G43" s="52"/>
      <c r="H43" s="3" t="s">
        <v>323</v>
      </c>
    </row>
    <row r="44" spans="1:8">
      <c r="A44" s="47"/>
      <c r="B44" s="46" t="s">
        <v>408</v>
      </c>
      <c r="C44" s="45"/>
      <c r="D44" s="45"/>
      <c r="E44" s="53"/>
      <c r="F44" s="53"/>
      <c r="G44" s="53"/>
    </row>
    <row r="45" spans="1:8">
      <c r="A45" s="47"/>
      <c r="B45" s="49" t="s">
        <v>1390</v>
      </c>
      <c r="C45" s="45"/>
      <c r="D45" s="45" t="s">
        <v>9</v>
      </c>
      <c r="E45" s="48">
        <v>63.46</v>
      </c>
      <c r="F45" s="48">
        <f>F48/F51*100</f>
        <v>64.047929409405384</v>
      </c>
      <c r="G45" s="48" t="e">
        <f>G48/G51*100</f>
        <v>#DIV/0!</v>
      </c>
    </row>
    <row r="46" spans="1:8">
      <c r="A46" s="47"/>
      <c r="B46" s="49" t="s">
        <v>1392</v>
      </c>
      <c r="C46" s="45"/>
      <c r="D46" s="45" t="s">
        <v>9</v>
      </c>
      <c r="E46" s="48">
        <v>72.22</v>
      </c>
      <c r="F46" s="48">
        <f>F49/F52*100</f>
        <v>66.417910447761201</v>
      </c>
      <c r="G46" s="48" t="e">
        <f>G49/G52*100</f>
        <v>#DIV/0!</v>
      </c>
    </row>
    <row r="47" spans="1:8" ht="45">
      <c r="A47" s="8"/>
      <c r="B47" s="17" t="s">
        <v>409</v>
      </c>
      <c r="C47" s="6" t="s">
        <v>1671</v>
      </c>
      <c r="D47" s="6" t="s">
        <v>1132</v>
      </c>
      <c r="E47" s="11"/>
      <c r="F47" s="11"/>
      <c r="G47" s="11"/>
    </row>
    <row r="48" spans="1:8">
      <c r="A48" s="8"/>
      <c r="B48" s="17" t="s">
        <v>1390</v>
      </c>
      <c r="C48" s="6"/>
      <c r="D48" s="6"/>
      <c r="E48" s="11"/>
      <c r="F48" s="11">
        <v>12775</v>
      </c>
      <c r="G48" s="11"/>
    </row>
    <row r="49" spans="1:8">
      <c r="A49" s="8"/>
      <c r="B49" s="17" t="s">
        <v>1392</v>
      </c>
      <c r="C49" s="6"/>
      <c r="D49" s="6"/>
      <c r="E49" s="11"/>
      <c r="F49" s="11">
        <f>16+73</f>
        <v>89</v>
      </c>
      <c r="G49" s="11"/>
    </row>
    <row r="50" spans="1:8" ht="45">
      <c r="A50" s="8"/>
      <c r="B50" s="17" t="s">
        <v>381</v>
      </c>
      <c r="C50" s="6" t="s">
        <v>590</v>
      </c>
      <c r="D50" s="6" t="s">
        <v>1132</v>
      </c>
      <c r="E50" s="11"/>
      <c r="F50" s="11"/>
      <c r="G50" s="11"/>
    </row>
    <row r="51" spans="1:8">
      <c r="A51" s="8"/>
      <c r="B51" s="17" t="s">
        <v>1390</v>
      </c>
      <c r="C51" s="6"/>
      <c r="D51" s="6"/>
      <c r="E51" s="11"/>
      <c r="F51" s="11">
        <v>19946</v>
      </c>
      <c r="G51" s="11"/>
    </row>
    <row r="52" spans="1:8">
      <c r="A52" s="8"/>
      <c r="B52" s="17" t="s">
        <v>1392</v>
      </c>
      <c r="C52" s="6"/>
      <c r="D52" s="6"/>
      <c r="E52" s="11"/>
      <c r="F52" s="11">
        <v>134</v>
      </c>
      <c r="G52" s="11"/>
    </row>
    <row r="53" spans="1:8">
      <c r="A53" s="47"/>
      <c r="B53" s="46" t="s">
        <v>402</v>
      </c>
      <c r="C53" s="45"/>
      <c r="D53" s="45"/>
      <c r="E53" s="53"/>
      <c r="F53" s="53"/>
      <c r="G53" s="53"/>
    </row>
    <row r="54" spans="1:8">
      <c r="A54" s="47"/>
      <c r="B54" s="49" t="s">
        <v>1390</v>
      </c>
      <c r="C54" s="45"/>
      <c r="D54" s="45" t="s">
        <v>9</v>
      </c>
      <c r="E54" s="48">
        <v>36.54</v>
      </c>
      <c r="F54" s="48">
        <f>F57/F60*100</f>
        <v>35.952070590594602</v>
      </c>
      <c r="G54" s="48" t="e">
        <f>G57/G60*100</f>
        <v>#DIV/0!</v>
      </c>
    </row>
    <row r="55" spans="1:8">
      <c r="A55" s="47"/>
      <c r="B55" s="49" t="s">
        <v>1392</v>
      </c>
      <c r="C55" s="45"/>
      <c r="D55" s="45" t="s">
        <v>9</v>
      </c>
      <c r="E55" s="48">
        <v>27.78</v>
      </c>
      <c r="F55" s="48">
        <f>F58/F61*100</f>
        <v>33.582089552238806</v>
      </c>
      <c r="G55" s="48" t="e">
        <f>G58/G61*100</f>
        <v>#DIV/0!</v>
      </c>
    </row>
    <row r="56" spans="1:8" ht="45">
      <c r="A56" s="8"/>
      <c r="B56" s="17" t="s">
        <v>410</v>
      </c>
      <c r="C56" s="6" t="s">
        <v>1672</v>
      </c>
      <c r="D56" s="6" t="s">
        <v>1132</v>
      </c>
      <c r="E56" s="11"/>
      <c r="F56" s="11"/>
      <c r="G56" s="11"/>
    </row>
    <row r="57" spans="1:8">
      <c r="A57" s="8"/>
      <c r="B57" s="17" t="s">
        <v>1390</v>
      </c>
      <c r="C57" s="6"/>
      <c r="D57" s="6"/>
      <c r="E57" s="11"/>
      <c r="F57" s="11">
        <v>7171</v>
      </c>
      <c r="G57" s="11"/>
    </row>
    <row r="58" spans="1:8">
      <c r="A58" s="8"/>
      <c r="B58" s="17" t="s">
        <v>1392</v>
      </c>
      <c r="C58" s="6"/>
      <c r="D58" s="6"/>
      <c r="E58" s="11"/>
      <c r="F58" s="11">
        <v>45</v>
      </c>
      <c r="G58" s="11"/>
    </row>
    <row r="59" spans="1:8" ht="45">
      <c r="A59" s="8"/>
      <c r="B59" s="17" t="s">
        <v>381</v>
      </c>
      <c r="C59" s="6" t="s">
        <v>590</v>
      </c>
      <c r="D59" s="6" t="s">
        <v>1132</v>
      </c>
      <c r="E59" s="11"/>
      <c r="F59" s="11"/>
      <c r="G59" s="11"/>
    </row>
    <row r="60" spans="1:8">
      <c r="A60" s="8"/>
      <c r="B60" s="17" t="s">
        <v>1390</v>
      </c>
      <c r="C60" s="6"/>
      <c r="D60" s="6"/>
      <c r="E60" s="11"/>
      <c r="F60" s="11">
        <v>19946</v>
      </c>
      <c r="G60" s="11"/>
    </row>
    <row r="61" spans="1:8">
      <c r="A61" s="8"/>
      <c r="B61" s="17" t="s">
        <v>1392</v>
      </c>
      <c r="C61" s="6"/>
      <c r="D61" s="6"/>
      <c r="E61" s="11"/>
      <c r="F61" s="11">
        <v>134</v>
      </c>
      <c r="G61" s="11"/>
    </row>
    <row r="62" spans="1:8" ht="60">
      <c r="A62" s="45" t="s">
        <v>412</v>
      </c>
      <c r="B62" s="46" t="s">
        <v>413</v>
      </c>
      <c r="C62" s="45"/>
      <c r="D62" s="45" t="s">
        <v>9</v>
      </c>
      <c r="E62" s="48">
        <v>97.09</v>
      </c>
      <c r="F62" s="48">
        <f>(F63+F64)/(F65+F66+F67+F68)*100</f>
        <v>97.674069627851139</v>
      </c>
      <c r="G62" s="48" t="e">
        <f>(G63+G64)/(G65+G66+G67+G68)*100</f>
        <v>#DIV/0!</v>
      </c>
      <c r="H62" s="3" t="s">
        <v>28</v>
      </c>
    </row>
    <row r="63" spans="1:8" ht="30">
      <c r="A63" s="203"/>
      <c r="B63" s="203" t="s">
        <v>414</v>
      </c>
      <c r="C63" s="6" t="s">
        <v>415</v>
      </c>
      <c r="D63" s="6" t="s">
        <v>1132</v>
      </c>
      <c r="E63" s="11"/>
      <c r="F63" s="11">
        <v>6084</v>
      </c>
      <c r="G63" s="11"/>
      <c r="H63" s="21"/>
    </row>
    <row r="64" spans="1:8" ht="45">
      <c r="A64" s="204"/>
      <c r="B64" s="204"/>
      <c r="C64" s="6" t="s">
        <v>416</v>
      </c>
      <c r="D64" s="6" t="s">
        <v>1132</v>
      </c>
      <c r="E64" s="11"/>
      <c r="F64" s="11">
        <v>425</v>
      </c>
      <c r="G64" s="11"/>
    </row>
    <row r="65" spans="1:8" ht="30" customHeight="1">
      <c r="A65" s="213"/>
      <c r="B65" s="203" t="s">
        <v>417</v>
      </c>
      <c r="C65" s="6" t="s">
        <v>418</v>
      </c>
      <c r="D65" s="6" t="s">
        <v>1132</v>
      </c>
      <c r="E65" s="11"/>
      <c r="F65" s="11">
        <v>6084</v>
      </c>
      <c r="G65" s="11"/>
      <c r="H65" s="21"/>
    </row>
    <row r="66" spans="1:8" ht="45">
      <c r="A66" s="214"/>
      <c r="B66" s="212"/>
      <c r="C66" s="6" t="s">
        <v>419</v>
      </c>
      <c r="D66" s="6" t="s">
        <v>1132</v>
      </c>
      <c r="E66" s="11"/>
      <c r="F66" s="11">
        <v>580</v>
      </c>
      <c r="G66" s="11"/>
    </row>
    <row r="67" spans="1:8" ht="45">
      <c r="A67" s="214"/>
      <c r="B67" s="212"/>
      <c r="C67" s="6" t="s">
        <v>420</v>
      </c>
      <c r="D67" s="6" t="s">
        <v>1132</v>
      </c>
      <c r="E67" s="11"/>
      <c r="F67" s="11">
        <v>0</v>
      </c>
      <c r="G67" s="11"/>
    </row>
    <row r="68" spans="1:8" ht="45">
      <c r="A68" s="215"/>
      <c r="B68" s="204"/>
      <c r="C68" s="6" t="s">
        <v>421</v>
      </c>
      <c r="D68" s="6" t="s">
        <v>1132</v>
      </c>
      <c r="E68" s="11"/>
      <c r="F68" s="11">
        <v>0</v>
      </c>
      <c r="G68" s="11"/>
    </row>
    <row r="69" spans="1:8" ht="120">
      <c r="A69" s="63" t="s">
        <v>422</v>
      </c>
      <c r="B69" s="46" t="s">
        <v>423</v>
      </c>
      <c r="C69" s="45"/>
      <c r="D69" s="45"/>
      <c r="E69" s="52"/>
      <c r="F69" s="52"/>
      <c r="G69" s="52"/>
      <c r="H69" s="3" t="s">
        <v>323</v>
      </c>
    </row>
    <row r="70" spans="1:8">
      <c r="A70" s="63"/>
      <c r="B70" s="46" t="s">
        <v>424</v>
      </c>
      <c r="C70" s="45"/>
      <c r="D70" s="45"/>
      <c r="E70" s="53"/>
      <c r="F70" s="53"/>
      <c r="G70" s="53"/>
    </row>
    <row r="71" spans="1:8">
      <c r="A71" s="63"/>
      <c r="B71" s="49" t="s">
        <v>1390</v>
      </c>
      <c r="C71" s="45"/>
      <c r="D71" s="45" t="s">
        <v>9</v>
      </c>
      <c r="E71" s="48">
        <v>71.069999999999993</v>
      </c>
      <c r="F71" s="48">
        <f>F80/F89*100</f>
        <v>67.251579264012832</v>
      </c>
      <c r="G71" s="48" t="e">
        <f>G80/G89*100</f>
        <v>#DIV/0!</v>
      </c>
    </row>
    <row r="72" spans="1:8">
      <c r="A72" s="63"/>
      <c r="B72" s="49" t="s">
        <v>1392</v>
      </c>
      <c r="C72" s="45"/>
      <c r="D72" s="45" t="s">
        <v>9</v>
      </c>
      <c r="E72" s="48">
        <v>69.44</v>
      </c>
      <c r="F72" s="48">
        <f>F81/F90*100</f>
        <v>58.208955223880601</v>
      </c>
      <c r="G72" s="48" t="e">
        <f>G81/G90*100</f>
        <v>#DIV/0!</v>
      </c>
    </row>
    <row r="73" spans="1:8">
      <c r="A73" s="63"/>
      <c r="B73" s="46" t="s">
        <v>704</v>
      </c>
      <c r="C73" s="45"/>
      <c r="D73" s="45"/>
      <c r="E73" s="53"/>
      <c r="F73" s="53"/>
      <c r="G73" s="53"/>
    </row>
    <row r="74" spans="1:8">
      <c r="A74" s="63"/>
      <c r="B74" s="49" t="s">
        <v>1390</v>
      </c>
      <c r="C74" s="45"/>
      <c r="D74" s="45" t="s">
        <v>9</v>
      </c>
      <c r="E74" s="48">
        <v>2.42</v>
      </c>
      <c r="F74" s="48">
        <f>F83/F89*100</f>
        <v>2.266118520004011</v>
      </c>
      <c r="G74" s="48" t="e">
        <f>G83/G89*100</f>
        <v>#DIV/0!</v>
      </c>
    </row>
    <row r="75" spans="1:8">
      <c r="A75" s="63"/>
      <c r="B75" s="49" t="s">
        <v>1392</v>
      </c>
      <c r="C75" s="45"/>
      <c r="D75" s="45" t="s">
        <v>9</v>
      </c>
      <c r="E75" s="48">
        <v>0</v>
      </c>
      <c r="F75" s="48">
        <f>F84/F90*100</f>
        <v>0</v>
      </c>
      <c r="G75" s="48" t="e">
        <f>G84/G90*100</f>
        <v>#DIV/0!</v>
      </c>
    </row>
    <row r="76" spans="1:8">
      <c r="A76" s="63"/>
      <c r="B76" s="46" t="s">
        <v>425</v>
      </c>
      <c r="C76" s="45"/>
      <c r="D76" s="45"/>
      <c r="E76" s="53"/>
      <c r="F76" s="53"/>
      <c r="G76" s="53"/>
    </row>
    <row r="77" spans="1:8">
      <c r="A77" s="63"/>
      <c r="B77" s="49" t="s">
        <v>1390</v>
      </c>
      <c r="C77" s="45"/>
      <c r="D77" s="45" t="s">
        <v>9</v>
      </c>
      <c r="E77" s="48">
        <v>26.51</v>
      </c>
      <c r="F77" s="48">
        <f>F86/F89*100</f>
        <v>30.482302215983154</v>
      </c>
      <c r="G77" s="48" t="e">
        <f>G86/G89*100</f>
        <v>#DIV/0!</v>
      </c>
    </row>
    <row r="78" spans="1:8">
      <c r="A78" s="63"/>
      <c r="B78" s="49" t="s">
        <v>1392</v>
      </c>
      <c r="C78" s="45"/>
      <c r="D78" s="45" t="s">
        <v>9</v>
      </c>
      <c r="E78" s="48">
        <v>30.56</v>
      </c>
      <c r="F78" s="48">
        <f>F87/F90*100</f>
        <v>41.791044776119399</v>
      </c>
      <c r="G78" s="48" t="e">
        <f>G87/G90*100</f>
        <v>#DIV/0!</v>
      </c>
    </row>
    <row r="79" spans="1:8" ht="45">
      <c r="A79" s="29"/>
      <c r="B79" s="17" t="s">
        <v>426</v>
      </c>
      <c r="C79" s="6" t="s">
        <v>427</v>
      </c>
      <c r="D79" s="6" t="s">
        <v>1132</v>
      </c>
      <c r="E79" s="11"/>
      <c r="F79" s="11"/>
      <c r="G79" s="11"/>
    </row>
    <row r="80" spans="1:8">
      <c r="A80" s="109"/>
      <c r="B80" s="17" t="s">
        <v>1390</v>
      </c>
      <c r="C80" s="6"/>
      <c r="D80" s="6"/>
      <c r="E80" s="11"/>
      <c r="F80" s="11">
        <v>13414</v>
      </c>
      <c r="G80" s="11"/>
    </row>
    <row r="81" spans="1:8">
      <c r="A81" s="109"/>
      <c r="B81" s="17" t="s">
        <v>1392</v>
      </c>
      <c r="C81" s="6"/>
      <c r="D81" s="6"/>
      <c r="E81" s="11"/>
      <c r="F81" s="11">
        <v>78</v>
      </c>
      <c r="G81" s="11"/>
    </row>
    <row r="82" spans="1:8" ht="45">
      <c r="A82" s="29"/>
      <c r="B82" s="17" t="s">
        <v>428</v>
      </c>
      <c r="C82" s="6" t="s">
        <v>429</v>
      </c>
      <c r="D82" s="6" t="s">
        <v>1132</v>
      </c>
      <c r="E82" s="11"/>
      <c r="F82" s="11"/>
      <c r="G82" s="11"/>
    </row>
    <row r="83" spans="1:8">
      <c r="A83" s="108"/>
      <c r="B83" s="17" t="s">
        <v>1390</v>
      </c>
      <c r="C83" s="6"/>
      <c r="D83" s="6"/>
      <c r="E83" s="11"/>
      <c r="F83" s="11">
        <v>452</v>
      </c>
      <c r="G83" s="11"/>
    </row>
    <row r="84" spans="1:8">
      <c r="A84" s="108"/>
      <c r="B84" s="17" t="s">
        <v>1392</v>
      </c>
      <c r="C84" s="6"/>
      <c r="D84" s="6"/>
      <c r="E84" s="11"/>
      <c r="F84" s="11">
        <v>0</v>
      </c>
      <c r="G84" s="11"/>
    </row>
    <row r="85" spans="1:8" ht="45" customHeight="1">
      <c r="A85" s="104"/>
      <c r="B85" s="104" t="s">
        <v>430</v>
      </c>
      <c r="C85" s="6" t="s">
        <v>431</v>
      </c>
      <c r="D85" s="6" t="s">
        <v>1132</v>
      </c>
      <c r="E85" s="11"/>
      <c r="F85" s="11"/>
      <c r="G85" s="11"/>
    </row>
    <row r="86" spans="1:8">
      <c r="A86" s="104"/>
      <c r="B86" s="17" t="s">
        <v>1390</v>
      </c>
      <c r="C86" s="6"/>
      <c r="D86" s="6"/>
      <c r="E86" s="11"/>
      <c r="F86" s="11">
        <v>6080</v>
      </c>
      <c r="G86" s="11"/>
    </row>
    <row r="87" spans="1:8">
      <c r="A87" s="104"/>
      <c r="B87" s="17" t="s">
        <v>1392</v>
      </c>
      <c r="C87" s="6"/>
      <c r="D87" s="6"/>
      <c r="E87" s="11"/>
      <c r="F87" s="11">
        <v>56</v>
      </c>
      <c r="G87" s="11"/>
    </row>
    <row r="88" spans="1:8" ht="45">
      <c r="A88" s="8"/>
      <c r="B88" s="17" t="s">
        <v>381</v>
      </c>
      <c r="C88" s="6" t="s">
        <v>590</v>
      </c>
      <c r="D88" s="6" t="s">
        <v>1132</v>
      </c>
      <c r="E88" s="11"/>
      <c r="F88" s="11"/>
      <c r="G88" s="11"/>
    </row>
    <row r="89" spans="1:8">
      <c r="A89" s="32"/>
      <c r="B89" s="17" t="s">
        <v>1390</v>
      </c>
      <c r="C89" s="6"/>
      <c r="D89" s="6"/>
      <c r="E89" s="11"/>
      <c r="F89" s="11">
        <v>19946</v>
      </c>
      <c r="G89" s="11"/>
    </row>
    <row r="90" spans="1:8">
      <c r="A90" s="32"/>
      <c r="B90" s="17" t="s">
        <v>1392</v>
      </c>
      <c r="C90" s="6"/>
      <c r="D90" s="6"/>
      <c r="E90" s="11"/>
      <c r="F90" s="11">
        <v>134</v>
      </c>
      <c r="G90" s="11"/>
    </row>
    <row r="91" spans="1:8" ht="60">
      <c r="A91" s="63" t="s">
        <v>434</v>
      </c>
      <c r="B91" s="46" t="s">
        <v>433</v>
      </c>
      <c r="C91" s="45"/>
      <c r="D91" s="45"/>
      <c r="E91" s="53"/>
      <c r="F91" s="53"/>
      <c r="G91" s="53"/>
      <c r="H91" s="3" t="s">
        <v>323</v>
      </c>
    </row>
    <row r="92" spans="1:8">
      <c r="A92" s="63"/>
      <c r="B92" s="49" t="s">
        <v>1390</v>
      </c>
      <c r="C92" s="45"/>
      <c r="D92" s="45" t="s">
        <v>9</v>
      </c>
      <c r="E92" s="48">
        <v>34.83</v>
      </c>
      <c r="F92" s="48">
        <f>F95/F98*100</f>
        <v>33.370099268023665</v>
      </c>
      <c r="G92" s="48" t="e">
        <f>G95/G98*100</f>
        <v>#DIV/0!</v>
      </c>
      <c r="H92" s="3"/>
    </row>
    <row r="93" spans="1:8">
      <c r="A93" s="63"/>
      <c r="B93" s="49" t="s">
        <v>1392</v>
      </c>
      <c r="C93" s="45"/>
      <c r="D93" s="45" t="s">
        <v>9</v>
      </c>
      <c r="E93" s="48">
        <v>100</v>
      </c>
      <c r="F93" s="48">
        <f>F96/F99*100</f>
        <v>100</v>
      </c>
      <c r="G93" s="48" t="e">
        <f>G96/G99*100</f>
        <v>#DIV/0!</v>
      </c>
      <c r="H93" s="3"/>
    </row>
    <row r="94" spans="1:8" ht="45">
      <c r="A94" s="8"/>
      <c r="B94" s="17" t="s">
        <v>435</v>
      </c>
      <c r="C94" s="6" t="s">
        <v>1673</v>
      </c>
      <c r="D94" s="6" t="s">
        <v>1132</v>
      </c>
      <c r="E94" s="11"/>
      <c r="F94" s="11"/>
      <c r="G94" s="11"/>
    </row>
    <row r="95" spans="1:8">
      <c r="A95" s="8"/>
      <c r="B95" s="17" t="s">
        <v>1390</v>
      </c>
      <c r="C95" s="6"/>
      <c r="D95" s="6"/>
      <c r="E95" s="11"/>
      <c r="F95" s="11">
        <v>6656</v>
      </c>
      <c r="G95" s="11"/>
    </row>
    <row r="96" spans="1:8">
      <c r="A96" s="8"/>
      <c r="B96" s="17" t="s">
        <v>1392</v>
      </c>
      <c r="C96" s="6"/>
      <c r="D96" s="6"/>
      <c r="E96" s="11"/>
      <c r="F96" s="11">
        <v>134</v>
      </c>
      <c r="G96" s="11"/>
    </row>
    <row r="97" spans="1:8" ht="45">
      <c r="A97" s="8"/>
      <c r="B97" s="17" t="s">
        <v>381</v>
      </c>
      <c r="C97" s="6" t="s">
        <v>1674</v>
      </c>
      <c r="D97" s="6" t="s">
        <v>1132</v>
      </c>
      <c r="E97" s="11"/>
      <c r="F97" s="11"/>
      <c r="G97" s="11"/>
    </row>
    <row r="98" spans="1:8">
      <c r="A98" s="8"/>
      <c r="B98" s="17" t="s">
        <v>1390</v>
      </c>
      <c r="C98" s="6"/>
      <c r="D98" s="6"/>
      <c r="E98" s="11"/>
      <c r="F98" s="11">
        <v>19946</v>
      </c>
      <c r="G98" s="11"/>
    </row>
    <row r="99" spans="1:8">
      <c r="A99" s="8"/>
      <c r="B99" s="17" t="s">
        <v>1392</v>
      </c>
      <c r="C99" s="6"/>
      <c r="D99" s="6"/>
      <c r="E99" s="11"/>
      <c r="F99" s="11">
        <v>134</v>
      </c>
      <c r="G99" s="11"/>
    </row>
    <row r="100" spans="1:8" ht="60">
      <c r="A100" s="50" t="s">
        <v>436</v>
      </c>
      <c r="B100" s="51" t="s">
        <v>437</v>
      </c>
      <c r="C100" s="47"/>
      <c r="D100" s="47"/>
      <c r="E100" s="47"/>
      <c r="F100" s="47"/>
      <c r="G100" s="47"/>
    </row>
    <row r="101" spans="1:8" ht="90">
      <c r="A101" s="45" t="s">
        <v>448</v>
      </c>
      <c r="B101" s="46" t="s">
        <v>438</v>
      </c>
      <c r="C101" s="47"/>
      <c r="D101" s="45"/>
      <c r="E101" s="53"/>
      <c r="F101" s="53"/>
      <c r="G101" s="53"/>
      <c r="H101" s="3" t="s">
        <v>28</v>
      </c>
    </row>
    <row r="102" spans="1:8">
      <c r="A102" s="45"/>
      <c r="B102" s="46" t="s">
        <v>209</v>
      </c>
      <c r="C102" s="47"/>
      <c r="D102" s="45" t="s">
        <v>9</v>
      </c>
      <c r="E102" s="48">
        <v>86.67</v>
      </c>
      <c r="F102" s="48" t="e">
        <f>F104/F106*100</f>
        <v>#DIV/0!</v>
      </c>
      <c r="G102" s="48" t="e">
        <f>G104/G106*100</f>
        <v>#DIV/0!</v>
      </c>
      <c r="H102" s="3"/>
    </row>
    <row r="103" spans="1:8">
      <c r="A103" s="45"/>
      <c r="B103" s="46" t="s">
        <v>439</v>
      </c>
      <c r="C103" s="47"/>
      <c r="D103" s="45" t="s">
        <v>9</v>
      </c>
      <c r="E103" s="48">
        <v>100</v>
      </c>
      <c r="F103" s="48" t="e">
        <f>F105/F107*100</f>
        <v>#DIV/0!</v>
      </c>
      <c r="G103" s="48" t="e">
        <f>G105/G107*100</f>
        <v>#DIV/0!</v>
      </c>
      <c r="H103" s="3"/>
    </row>
    <row r="104" spans="1:8" ht="90">
      <c r="A104" s="8"/>
      <c r="B104" s="17" t="s">
        <v>440</v>
      </c>
      <c r="C104" s="6" t="s">
        <v>441</v>
      </c>
      <c r="D104" s="6" t="s">
        <v>1132</v>
      </c>
      <c r="E104" s="11"/>
      <c r="F104" s="11">
        <v>0</v>
      </c>
      <c r="G104" s="11"/>
      <c r="H104" s="3"/>
    </row>
    <row r="105" spans="1:8" ht="90">
      <c r="A105" s="8"/>
      <c r="B105" s="17" t="s">
        <v>442</v>
      </c>
      <c r="C105" s="6" t="s">
        <v>443</v>
      </c>
      <c r="D105" s="6" t="s">
        <v>1132</v>
      </c>
      <c r="E105" s="11"/>
      <c r="F105" s="11">
        <v>0</v>
      </c>
      <c r="G105" s="11"/>
    </row>
    <row r="106" spans="1:8" ht="90">
      <c r="A106" s="8"/>
      <c r="B106" s="17" t="s">
        <v>444</v>
      </c>
      <c r="C106" s="6" t="s">
        <v>445</v>
      </c>
      <c r="D106" s="6" t="s">
        <v>1132</v>
      </c>
      <c r="E106" s="11"/>
      <c r="F106" s="11">
        <v>0</v>
      </c>
      <c r="G106" s="11"/>
    </row>
    <row r="107" spans="1:8" ht="75">
      <c r="A107" s="8"/>
      <c r="B107" s="17" t="s">
        <v>446</v>
      </c>
      <c r="C107" s="6" t="s">
        <v>447</v>
      </c>
      <c r="D107" s="6" t="s">
        <v>1132</v>
      </c>
      <c r="E107" s="11"/>
      <c r="F107" s="11">
        <v>0</v>
      </c>
      <c r="G107" s="11"/>
    </row>
    <row r="108" spans="1:8" ht="90">
      <c r="A108" s="45" t="s">
        <v>449</v>
      </c>
      <c r="B108" s="46" t="s">
        <v>450</v>
      </c>
      <c r="C108" s="47"/>
      <c r="D108" s="45"/>
      <c r="E108" s="53"/>
      <c r="F108" s="53"/>
      <c r="G108" s="53"/>
      <c r="H108" s="3" t="s">
        <v>323</v>
      </c>
    </row>
    <row r="109" spans="1:8">
      <c r="A109" s="62"/>
      <c r="B109" s="46" t="s">
        <v>209</v>
      </c>
      <c r="C109" s="47"/>
      <c r="D109" s="45"/>
      <c r="E109" s="53"/>
      <c r="F109" s="53"/>
      <c r="G109" s="53"/>
      <c r="H109" s="3"/>
    </row>
    <row r="110" spans="1:8">
      <c r="A110" s="62"/>
      <c r="B110" s="49" t="s">
        <v>1390</v>
      </c>
      <c r="C110" s="45"/>
      <c r="D110" s="45" t="s">
        <v>9</v>
      </c>
      <c r="E110" s="48">
        <v>87.8</v>
      </c>
      <c r="F110" s="48">
        <v>90.14</v>
      </c>
      <c r="G110" s="48" t="e">
        <f>G116/G119*100</f>
        <v>#DIV/0!</v>
      </c>
      <c r="H110" s="3"/>
    </row>
    <row r="111" spans="1:8">
      <c r="A111" s="62"/>
      <c r="B111" s="49" t="s">
        <v>1392</v>
      </c>
      <c r="C111" s="45"/>
      <c r="D111" s="45" t="s">
        <v>9</v>
      </c>
      <c r="E111" s="48">
        <v>100</v>
      </c>
      <c r="F111" s="48" t="e">
        <f>F117/F120*100</f>
        <v>#DIV/0!</v>
      </c>
      <c r="G111" s="48" t="e">
        <f>G117/G120*100</f>
        <v>#DIV/0!</v>
      </c>
      <c r="H111" s="3"/>
    </row>
    <row r="112" spans="1:8">
      <c r="A112" s="62"/>
      <c r="B112" s="46" t="s">
        <v>439</v>
      </c>
      <c r="C112" s="47"/>
      <c r="D112" s="45"/>
      <c r="E112" s="53"/>
      <c r="F112" s="53"/>
      <c r="G112" s="53"/>
      <c r="H112" s="3"/>
    </row>
    <row r="113" spans="1:8">
      <c r="A113" s="62"/>
      <c r="B113" s="49" t="s">
        <v>1390</v>
      </c>
      <c r="C113" s="47"/>
      <c r="D113" s="45" t="s">
        <v>9</v>
      </c>
      <c r="E113" s="48">
        <v>97.51</v>
      </c>
      <c r="F113" s="48">
        <v>97.55</v>
      </c>
      <c r="G113" s="48" t="e">
        <f>G122/G125*100</f>
        <v>#DIV/0!</v>
      </c>
      <c r="H113" s="3"/>
    </row>
    <row r="114" spans="1:8">
      <c r="A114" s="62"/>
      <c r="B114" s="49" t="s">
        <v>1392</v>
      </c>
      <c r="C114" s="47"/>
      <c r="D114" s="45" t="s">
        <v>9</v>
      </c>
      <c r="E114" s="48">
        <v>100</v>
      </c>
      <c r="F114" s="48" t="e">
        <f>F123/F126*100</f>
        <v>#DIV/0!</v>
      </c>
      <c r="G114" s="48" t="e">
        <f>G123/G126*100</f>
        <v>#DIV/0!</v>
      </c>
      <c r="H114" s="3"/>
    </row>
    <row r="115" spans="1:8" ht="90">
      <c r="A115" s="24"/>
      <c r="B115" s="17" t="s">
        <v>451</v>
      </c>
      <c r="C115" s="6" t="s">
        <v>452</v>
      </c>
      <c r="D115" s="6" t="s">
        <v>1132</v>
      </c>
      <c r="E115" s="11"/>
      <c r="F115" s="11"/>
      <c r="G115" s="11"/>
    </row>
    <row r="116" spans="1:8">
      <c r="A116" s="24"/>
      <c r="B116" s="17" t="s">
        <v>1390</v>
      </c>
      <c r="C116" s="6"/>
      <c r="D116" s="6"/>
      <c r="E116" s="11"/>
      <c r="F116" s="11">
        <v>1131</v>
      </c>
      <c r="G116" s="11"/>
    </row>
    <row r="117" spans="1:8">
      <c r="A117" s="24"/>
      <c r="B117" s="17" t="s">
        <v>1392</v>
      </c>
      <c r="C117" s="6"/>
      <c r="D117" s="6"/>
      <c r="E117" s="11"/>
      <c r="F117" s="11">
        <v>0</v>
      </c>
      <c r="G117" s="11"/>
    </row>
    <row r="118" spans="1:8" ht="75">
      <c r="A118" s="24"/>
      <c r="B118" s="17" t="s">
        <v>453</v>
      </c>
      <c r="C118" s="6" t="s">
        <v>454</v>
      </c>
      <c r="D118" s="6" t="s">
        <v>1132</v>
      </c>
      <c r="E118" s="11"/>
      <c r="F118" s="11"/>
      <c r="G118" s="11"/>
    </row>
    <row r="119" spans="1:8">
      <c r="A119" s="24"/>
      <c r="B119" s="17" t="s">
        <v>1390</v>
      </c>
      <c r="C119" s="6"/>
      <c r="D119" s="6"/>
      <c r="E119" s="11"/>
      <c r="F119" s="11">
        <v>1772</v>
      </c>
      <c r="G119" s="11"/>
    </row>
    <row r="120" spans="1:8">
      <c r="A120" s="24"/>
      <c r="B120" s="17" t="s">
        <v>1392</v>
      </c>
      <c r="C120" s="6"/>
      <c r="D120" s="6"/>
      <c r="E120" s="11"/>
      <c r="F120" s="11">
        <v>0</v>
      </c>
      <c r="G120" s="11"/>
    </row>
    <row r="121" spans="1:8" ht="75">
      <c r="A121" s="24"/>
      <c r="B121" s="17" t="s">
        <v>455</v>
      </c>
      <c r="C121" s="6" t="s">
        <v>456</v>
      </c>
      <c r="D121" s="6" t="s">
        <v>1132</v>
      </c>
      <c r="E121" s="11"/>
      <c r="F121" s="11"/>
      <c r="G121" s="11"/>
    </row>
    <row r="122" spans="1:8">
      <c r="A122" s="24"/>
      <c r="B122" s="17" t="s">
        <v>1390</v>
      </c>
      <c r="C122" s="6"/>
      <c r="D122" s="6"/>
      <c r="E122" s="11"/>
      <c r="F122" s="11">
        <v>668</v>
      </c>
      <c r="G122" s="11"/>
    </row>
    <row r="123" spans="1:8">
      <c r="A123" s="24"/>
      <c r="B123" s="17" t="s">
        <v>1392</v>
      </c>
      <c r="C123" s="6"/>
      <c r="D123" s="6"/>
      <c r="E123" s="11"/>
      <c r="F123" s="11">
        <v>0</v>
      </c>
      <c r="G123" s="11"/>
    </row>
    <row r="124" spans="1:8" ht="75">
      <c r="A124" s="24"/>
      <c r="B124" s="17" t="s">
        <v>457</v>
      </c>
      <c r="C124" s="6" t="s">
        <v>458</v>
      </c>
      <c r="D124" s="6" t="s">
        <v>1132</v>
      </c>
      <c r="E124" s="11"/>
      <c r="F124" s="11"/>
      <c r="G124" s="11"/>
    </row>
    <row r="125" spans="1:8">
      <c r="A125" s="24"/>
      <c r="B125" s="17" t="s">
        <v>1390</v>
      </c>
      <c r="C125" s="6"/>
      <c r="D125" s="6"/>
      <c r="E125" s="11"/>
      <c r="F125" s="11">
        <v>1133</v>
      </c>
      <c r="G125" s="11"/>
    </row>
    <row r="126" spans="1:8">
      <c r="A126" s="24"/>
      <c r="B126" s="17" t="s">
        <v>1392</v>
      </c>
      <c r="C126" s="6"/>
      <c r="D126" s="6"/>
      <c r="E126" s="11"/>
      <c r="F126" s="11">
        <v>0</v>
      </c>
      <c r="G126" s="11"/>
    </row>
    <row r="127" spans="1:8" ht="90">
      <c r="A127" s="45" t="s">
        <v>464</v>
      </c>
      <c r="B127" s="46" t="s">
        <v>459</v>
      </c>
      <c r="C127" s="45"/>
      <c r="D127" s="45"/>
      <c r="E127" s="53"/>
      <c r="F127" s="53"/>
      <c r="G127" s="53"/>
      <c r="H127" s="3" t="s">
        <v>28</v>
      </c>
    </row>
    <row r="128" spans="1:8">
      <c r="A128" s="63"/>
      <c r="B128" s="46" t="s">
        <v>466</v>
      </c>
      <c r="C128" s="45"/>
      <c r="D128" s="45" t="s">
        <v>9</v>
      </c>
      <c r="E128" s="48">
        <v>10</v>
      </c>
      <c r="F128" s="48" t="e">
        <f>F130/F132*100</f>
        <v>#DIV/0!</v>
      </c>
      <c r="G128" s="48" t="e">
        <f>G130/G132*100</f>
        <v>#DIV/0!</v>
      </c>
      <c r="H128" s="3"/>
    </row>
    <row r="129" spans="1:8">
      <c r="A129" s="63"/>
      <c r="B129" s="46" t="s">
        <v>467</v>
      </c>
      <c r="C129" s="45"/>
      <c r="D129" s="45" t="s">
        <v>9</v>
      </c>
      <c r="E129" s="48">
        <v>28.89</v>
      </c>
      <c r="F129" s="48" t="e">
        <f>F131/F132*100</f>
        <v>#DIV/0!</v>
      </c>
      <c r="G129" s="48" t="e">
        <f>G131/G132*100</f>
        <v>#DIV/0!</v>
      </c>
      <c r="H129" s="3"/>
    </row>
    <row r="130" spans="1:8" ht="90">
      <c r="A130" s="19"/>
      <c r="B130" s="17" t="s">
        <v>460</v>
      </c>
      <c r="C130" s="6" t="s">
        <v>461</v>
      </c>
      <c r="D130" s="6" t="s">
        <v>1132</v>
      </c>
      <c r="E130" s="11"/>
      <c r="F130" s="11">
        <v>0</v>
      </c>
      <c r="G130" s="11"/>
    </row>
    <row r="131" spans="1:8" ht="90">
      <c r="A131" s="19"/>
      <c r="B131" s="17" t="s">
        <v>462</v>
      </c>
      <c r="C131" s="6" t="s">
        <v>463</v>
      </c>
      <c r="D131" s="6" t="s">
        <v>1132</v>
      </c>
      <c r="E131" s="11"/>
      <c r="F131" s="11">
        <v>0</v>
      </c>
      <c r="G131" s="11"/>
    </row>
    <row r="132" spans="1:8" ht="90">
      <c r="A132" s="19"/>
      <c r="B132" s="17" t="s">
        <v>442</v>
      </c>
      <c r="C132" s="6" t="s">
        <v>443</v>
      </c>
      <c r="D132" s="6" t="s">
        <v>1132</v>
      </c>
      <c r="E132" s="11"/>
      <c r="F132" s="11">
        <v>0</v>
      </c>
      <c r="G132" s="11"/>
    </row>
    <row r="133" spans="1:8" ht="90">
      <c r="A133" s="45" t="s">
        <v>411</v>
      </c>
      <c r="B133" s="46" t="s">
        <v>465</v>
      </c>
      <c r="C133" s="45"/>
      <c r="D133" s="45"/>
      <c r="E133" s="53"/>
      <c r="F133" s="53"/>
      <c r="G133" s="53"/>
      <c r="H133" s="3" t="s">
        <v>323</v>
      </c>
    </row>
    <row r="134" spans="1:8">
      <c r="A134" s="63"/>
      <c r="B134" s="49" t="s">
        <v>466</v>
      </c>
      <c r="C134" s="45"/>
      <c r="D134" s="45"/>
      <c r="E134" s="53"/>
      <c r="F134" s="53"/>
      <c r="G134" s="53"/>
    </row>
    <row r="135" spans="1:8">
      <c r="A135" s="63"/>
      <c r="B135" s="49" t="s">
        <v>1390</v>
      </c>
      <c r="C135" s="47"/>
      <c r="D135" s="45" t="s">
        <v>9</v>
      </c>
      <c r="E135" s="48">
        <v>30.96</v>
      </c>
      <c r="F135" s="48">
        <v>29.43</v>
      </c>
      <c r="G135" s="48" t="e">
        <f>G141/G147*100</f>
        <v>#DIV/0!</v>
      </c>
      <c r="H135">
        <v>29.43</v>
      </c>
    </row>
    <row r="136" spans="1:8">
      <c r="A136" s="63"/>
      <c r="B136" s="49" t="s">
        <v>1392</v>
      </c>
      <c r="C136" s="47"/>
      <c r="D136" s="45" t="s">
        <v>9</v>
      </c>
      <c r="E136" s="48">
        <v>33.33</v>
      </c>
      <c r="F136" s="48" t="e">
        <f>F142/F148*100</f>
        <v>#DIV/0!</v>
      </c>
      <c r="G136" s="48" t="e">
        <f>G142/G148*100</f>
        <v>#DIV/0!</v>
      </c>
    </row>
    <row r="137" spans="1:8">
      <c r="A137" s="63"/>
      <c r="B137" s="49" t="s">
        <v>1341</v>
      </c>
      <c r="C137" s="45"/>
      <c r="D137" s="45"/>
      <c r="E137" s="53"/>
      <c r="F137" s="53"/>
      <c r="G137" s="53"/>
    </row>
    <row r="138" spans="1:8">
      <c r="A138" s="63"/>
      <c r="B138" s="49" t="s">
        <v>1390</v>
      </c>
      <c r="C138" s="45"/>
      <c r="D138" s="45" t="s">
        <v>9</v>
      </c>
      <c r="E138" s="48">
        <v>21</v>
      </c>
      <c r="F138" s="48">
        <f>F144/F147*100</f>
        <v>27.200902934537247</v>
      </c>
      <c r="G138" s="48" t="e">
        <f>G144/G147*100</f>
        <v>#DIV/0!</v>
      </c>
      <c r="H138">
        <v>27.2</v>
      </c>
    </row>
    <row r="139" spans="1:8">
      <c r="A139" s="63"/>
      <c r="B139" s="49" t="s">
        <v>1392</v>
      </c>
      <c r="C139" s="45"/>
      <c r="D139" s="45" t="s">
        <v>9</v>
      </c>
      <c r="E139" s="48">
        <v>0</v>
      </c>
      <c r="F139" s="48" t="e">
        <f>F145/F148*100</f>
        <v>#DIV/0!</v>
      </c>
      <c r="G139" s="48" t="e">
        <f>G145/G148*100</f>
        <v>#DIV/0!</v>
      </c>
    </row>
    <row r="140" spans="1:8" ht="90">
      <c r="A140" s="19"/>
      <c r="B140" s="17" t="s">
        <v>468</v>
      </c>
      <c r="C140" s="6" t="s">
        <v>469</v>
      </c>
      <c r="D140" s="6" t="s">
        <v>1132</v>
      </c>
      <c r="E140" s="11"/>
      <c r="F140" s="11"/>
      <c r="G140" s="11"/>
    </row>
    <row r="141" spans="1:8">
      <c r="A141" s="105"/>
      <c r="B141" s="17" t="s">
        <v>1390</v>
      </c>
      <c r="C141" s="6"/>
      <c r="D141" s="6"/>
      <c r="E141" s="11"/>
      <c r="F141" s="11">
        <v>521</v>
      </c>
      <c r="G141" s="11"/>
    </row>
    <row r="142" spans="1:8">
      <c r="A142" s="105"/>
      <c r="B142" s="17" t="s">
        <v>1392</v>
      </c>
      <c r="C142" s="6"/>
      <c r="D142" s="6"/>
      <c r="E142" s="11"/>
      <c r="F142" s="11">
        <v>0</v>
      </c>
      <c r="G142" s="11"/>
    </row>
    <row r="143" spans="1:8" ht="90">
      <c r="A143" s="19"/>
      <c r="B143" s="17" t="s">
        <v>470</v>
      </c>
      <c r="C143" s="6" t="s">
        <v>471</v>
      </c>
      <c r="D143" s="6" t="s">
        <v>1132</v>
      </c>
      <c r="E143" s="11"/>
      <c r="F143" s="11"/>
      <c r="G143" s="11"/>
    </row>
    <row r="144" spans="1:8">
      <c r="A144" s="105"/>
      <c r="B144" s="17" t="s">
        <v>1390</v>
      </c>
      <c r="C144" s="6"/>
      <c r="D144" s="6"/>
      <c r="E144" s="11"/>
      <c r="F144" s="11">
        <v>482</v>
      </c>
      <c r="G144" s="11"/>
    </row>
    <row r="145" spans="1:8">
      <c r="A145" s="105"/>
      <c r="B145" s="17" t="s">
        <v>1392</v>
      </c>
      <c r="C145" s="6"/>
      <c r="D145" s="6"/>
      <c r="E145" s="11"/>
      <c r="F145" s="11">
        <v>0</v>
      </c>
      <c r="G145" s="11"/>
    </row>
    <row r="146" spans="1:8" ht="75">
      <c r="A146" s="19"/>
      <c r="B146" s="17" t="s">
        <v>472</v>
      </c>
      <c r="C146" s="6" t="s">
        <v>454</v>
      </c>
      <c r="D146" s="6" t="s">
        <v>1132</v>
      </c>
      <c r="E146" s="11"/>
      <c r="F146" s="11"/>
      <c r="G146" s="11"/>
    </row>
    <row r="147" spans="1:8">
      <c r="A147" s="105"/>
      <c r="B147" s="17" t="s">
        <v>1390</v>
      </c>
      <c r="C147" s="6"/>
      <c r="D147" s="6"/>
      <c r="E147" s="11"/>
      <c r="F147" s="11">
        <v>1772</v>
      </c>
      <c r="G147" s="11"/>
    </row>
    <row r="148" spans="1:8">
      <c r="A148" s="105"/>
      <c r="B148" s="17" t="s">
        <v>1392</v>
      </c>
      <c r="C148" s="6"/>
      <c r="D148" s="6"/>
      <c r="E148" s="11"/>
      <c r="F148" s="11">
        <v>0</v>
      </c>
      <c r="G148" s="11"/>
    </row>
    <row r="149" spans="1:8" ht="75">
      <c r="A149" s="45" t="s">
        <v>473</v>
      </c>
      <c r="B149" s="46" t="s">
        <v>474</v>
      </c>
      <c r="C149" s="45"/>
      <c r="D149" s="45" t="s">
        <v>1132</v>
      </c>
      <c r="E149" s="52"/>
      <c r="F149" s="52"/>
      <c r="G149" s="52"/>
    </row>
    <row r="150" spans="1:8" ht="60">
      <c r="A150" s="86"/>
      <c r="B150" s="46" t="s">
        <v>475</v>
      </c>
      <c r="C150" s="45"/>
      <c r="D150" s="45" t="s">
        <v>9</v>
      </c>
      <c r="E150" s="48">
        <v>12.93</v>
      </c>
      <c r="F150" s="48" t="e">
        <f>(F151+F152)/(F153+F154+F155+F156+F157+F158+F159+F160)*100</f>
        <v>#DIV/0!</v>
      </c>
      <c r="G150" s="48" t="e">
        <f>(G151+G152)/(G153+G154+G155+G156+G157+G158+G159+G160)*100</f>
        <v>#DIV/0!</v>
      </c>
      <c r="H150" s="3" t="s">
        <v>323</v>
      </c>
    </row>
    <row r="151" spans="1:8" ht="60">
      <c r="A151" s="19"/>
      <c r="B151" s="17" t="s">
        <v>476</v>
      </c>
      <c r="C151" s="6" t="s">
        <v>415</v>
      </c>
      <c r="D151" s="6" t="s">
        <v>1132</v>
      </c>
      <c r="E151" s="11"/>
      <c r="F151" s="11">
        <v>0</v>
      </c>
      <c r="G151" s="11"/>
      <c r="H151" s="21"/>
    </row>
    <row r="152" spans="1:8" ht="60">
      <c r="A152" s="19"/>
      <c r="B152" s="17" t="s">
        <v>477</v>
      </c>
      <c r="C152" s="6" t="s">
        <v>416</v>
      </c>
      <c r="D152" s="6" t="s">
        <v>1132</v>
      </c>
      <c r="E152" s="11"/>
      <c r="F152" s="11">
        <v>0</v>
      </c>
      <c r="G152" s="11"/>
      <c r="H152" s="21"/>
    </row>
    <row r="153" spans="1:8" ht="60">
      <c r="A153" s="19"/>
      <c r="B153" s="17" t="s">
        <v>478</v>
      </c>
      <c r="C153" s="6" t="s">
        <v>479</v>
      </c>
      <c r="D153" s="6" t="s">
        <v>1132</v>
      </c>
      <c r="E153" s="11"/>
      <c r="F153" s="11">
        <v>0</v>
      </c>
      <c r="G153" s="11"/>
    </row>
    <row r="154" spans="1:8" ht="60">
      <c r="A154" s="19"/>
      <c r="B154" s="17" t="s">
        <v>480</v>
      </c>
      <c r="C154" s="6" t="s">
        <v>400</v>
      </c>
      <c r="D154" s="6" t="s">
        <v>1132</v>
      </c>
      <c r="E154" s="11"/>
      <c r="F154" s="11">
        <v>0</v>
      </c>
      <c r="G154" s="11"/>
      <c r="H154" s="21"/>
    </row>
    <row r="155" spans="1:8" ht="60">
      <c r="A155" s="19"/>
      <c r="B155" s="17" t="s">
        <v>481</v>
      </c>
      <c r="C155" s="6" t="s">
        <v>399</v>
      </c>
      <c r="D155" s="6" t="s">
        <v>1132</v>
      </c>
      <c r="E155" s="11"/>
      <c r="F155" s="11">
        <v>0</v>
      </c>
      <c r="G155" s="11"/>
    </row>
    <row r="156" spans="1:8" ht="60">
      <c r="A156" s="19"/>
      <c r="B156" s="17" t="s">
        <v>482</v>
      </c>
      <c r="C156" s="6" t="s">
        <v>401</v>
      </c>
      <c r="D156" s="6" t="s">
        <v>1132</v>
      </c>
      <c r="E156" s="11"/>
      <c r="F156" s="11">
        <v>0</v>
      </c>
      <c r="G156" s="11"/>
    </row>
    <row r="157" spans="1:8" ht="60">
      <c r="A157" s="19"/>
      <c r="B157" s="17" t="s">
        <v>483</v>
      </c>
      <c r="C157" s="6" t="s">
        <v>484</v>
      </c>
      <c r="D157" s="6" t="s">
        <v>1132</v>
      </c>
      <c r="E157" s="11"/>
      <c r="F157" s="11">
        <v>0</v>
      </c>
      <c r="G157" s="11"/>
    </row>
    <row r="158" spans="1:8" ht="60">
      <c r="A158" s="19"/>
      <c r="B158" s="17" t="s">
        <v>485</v>
      </c>
      <c r="C158" s="6" t="s">
        <v>486</v>
      </c>
      <c r="D158" s="6" t="s">
        <v>1132</v>
      </c>
      <c r="E158" s="11"/>
      <c r="F158" s="11">
        <v>0</v>
      </c>
      <c r="G158" s="11"/>
    </row>
    <row r="159" spans="1:8" ht="75">
      <c r="A159" s="19"/>
      <c r="B159" s="17" t="s">
        <v>487</v>
      </c>
      <c r="C159" s="6" t="s">
        <v>447</v>
      </c>
      <c r="D159" s="6" t="s">
        <v>1132</v>
      </c>
      <c r="E159" s="11"/>
      <c r="F159" s="11">
        <v>0</v>
      </c>
      <c r="G159" s="11"/>
    </row>
    <row r="160" spans="1:8" ht="75">
      <c r="A160" s="19"/>
      <c r="B160" s="17" t="s">
        <v>488</v>
      </c>
      <c r="C160" s="6" t="s">
        <v>489</v>
      </c>
      <c r="D160" s="6" t="s">
        <v>1132</v>
      </c>
      <c r="E160" s="11"/>
      <c r="F160" s="11">
        <v>0</v>
      </c>
      <c r="G160" s="11"/>
    </row>
    <row r="161" spans="1:8" ht="30">
      <c r="A161" s="86"/>
      <c r="B161" s="46" t="s">
        <v>490</v>
      </c>
      <c r="C161" s="45"/>
      <c r="D161" s="45" t="s">
        <v>9</v>
      </c>
      <c r="E161" s="48">
        <v>8.0299999999999994</v>
      </c>
      <c r="F161" s="48">
        <v>8.31</v>
      </c>
      <c r="G161" s="48"/>
      <c r="H161" s="3" t="s">
        <v>28</v>
      </c>
    </row>
    <row r="162" spans="1:8" ht="45">
      <c r="A162" s="19"/>
      <c r="B162" s="17" t="s">
        <v>426</v>
      </c>
      <c r="C162" s="6" t="s">
        <v>427</v>
      </c>
      <c r="D162" s="6" t="s">
        <v>1132</v>
      </c>
      <c r="E162" s="11"/>
      <c r="F162" s="11">
        <v>13790</v>
      </c>
      <c r="G162" s="11"/>
      <c r="H162" s="21"/>
    </row>
    <row r="163" spans="1:8" ht="45">
      <c r="A163" s="19"/>
      <c r="B163" s="17" t="s">
        <v>428</v>
      </c>
      <c r="C163" s="6" t="s">
        <v>491</v>
      </c>
      <c r="D163" s="6" t="s">
        <v>1132</v>
      </c>
      <c r="E163" s="11"/>
      <c r="F163" s="11">
        <v>311</v>
      </c>
      <c r="G163" s="11"/>
    </row>
    <row r="164" spans="1:8" ht="45">
      <c r="A164" s="104"/>
      <c r="B164" s="104" t="s">
        <v>492</v>
      </c>
      <c r="C164" s="6" t="s">
        <v>431</v>
      </c>
      <c r="D164" s="6" t="s">
        <v>1132</v>
      </c>
      <c r="E164" s="11"/>
      <c r="F164" s="11">
        <v>5979</v>
      </c>
      <c r="G164" s="11"/>
      <c r="H164" s="21"/>
    </row>
    <row r="165" spans="1:8" ht="75">
      <c r="A165" s="19"/>
      <c r="B165" s="17" t="s">
        <v>457</v>
      </c>
      <c r="C165" s="6" t="s">
        <v>458</v>
      </c>
      <c r="D165" s="6" t="s">
        <v>1132</v>
      </c>
      <c r="E165" s="11"/>
      <c r="F165" s="11">
        <v>1113</v>
      </c>
      <c r="G165" s="11"/>
      <c r="H165" s="21"/>
    </row>
    <row r="166" spans="1:8" ht="75">
      <c r="A166" s="19"/>
      <c r="B166" s="17" t="s">
        <v>493</v>
      </c>
      <c r="C166" s="6" t="s">
        <v>494</v>
      </c>
      <c r="D166" s="6" t="s">
        <v>1132</v>
      </c>
      <c r="E166" s="11"/>
      <c r="F166" s="11">
        <v>284</v>
      </c>
      <c r="G166" s="11"/>
    </row>
    <row r="167" spans="1:8" ht="75">
      <c r="A167" s="45" t="s">
        <v>495</v>
      </c>
      <c r="B167" s="46" t="s">
        <v>496</v>
      </c>
      <c r="C167" s="45"/>
      <c r="D167" s="45" t="s">
        <v>9</v>
      </c>
      <c r="E167" s="48" t="e">
        <f>(((E168+E169+E170+E171)/(E172+E173+E174+E175))/12*1000)/E176*100</f>
        <v>#DIV/0!</v>
      </c>
      <c r="F167" s="48">
        <v>106.5</v>
      </c>
      <c r="G167" s="48"/>
      <c r="H167" s="3" t="s">
        <v>28</v>
      </c>
    </row>
    <row r="168" spans="1:8" ht="30">
      <c r="A168" s="203"/>
      <c r="B168" s="203" t="s">
        <v>497</v>
      </c>
      <c r="C168" s="6" t="s">
        <v>498</v>
      </c>
      <c r="D168" s="6" t="s">
        <v>1326</v>
      </c>
      <c r="E168" s="11"/>
      <c r="F168" s="11"/>
      <c r="G168" s="11"/>
      <c r="H168" s="21"/>
    </row>
    <row r="169" spans="1:8" ht="30">
      <c r="A169" s="212"/>
      <c r="B169" s="212"/>
      <c r="C169" s="6" t="s">
        <v>499</v>
      </c>
      <c r="D169" s="6" t="s">
        <v>1326</v>
      </c>
      <c r="E169" s="11"/>
      <c r="F169" s="11"/>
      <c r="G169" s="11"/>
    </row>
    <row r="170" spans="1:8" ht="30">
      <c r="A170" s="212"/>
      <c r="B170" s="212"/>
      <c r="C170" s="6" t="s">
        <v>500</v>
      </c>
      <c r="D170" s="6" t="s">
        <v>1326</v>
      </c>
      <c r="E170" s="11"/>
      <c r="F170" s="11"/>
      <c r="G170" s="11"/>
    </row>
    <row r="171" spans="1:8" ht="30">
      <c r="A171" s="204"/>
      <c r="B171" s="204"/>
      <c r="C171" s="6" t="s">
        <v>501</v>
      </c>
      <c r="D171" s="6" t="s">
        <v>1326</v>
      </c>
      <c r="E171" s="11"/>
      <c r="F171" s="11"/>
      <c r="G171" s="11"/>
    </row>
    <row r="172" spans="1:8" ht="30">
      <c r="A172" s="203"/>
      <c r="B172" s="203" t="s">
        <v>502</v>
      </c>
      <c r="C172" s="6" t="s">
        <v>503</v>
      </c>
      <c r="D172" s="39" t="s">
        <v>1132</v>
      </c>
      <c r="E172" s="11"/>
      <c r="F172" s="11"/>
      <c r="G172" s="11"/>
      <c r="H172" s="21"/>
    </row>
    <row r="173" spans="1:8" ht="30">
      <c r="A173" s="212"/>
      <c r="B173" s="212"/>
      <c r="C173" s="6" t="s">
        <v>504</v>
      </c>
      <c r="D173" s="39" t="s">
        <v>1132</v>
      </c>
      <c r="E173" s="11"/>
      <c r="F173" s="11"/>
      <c r="G173" s="11"/>
    </row>
    <row r="174" spans="1:8" ht="30">
      <c r="A174" s="212"/>
      <c r="B174" s="212"/>
      <c r="C174" s="6" t="s">
        <v>505</v>
      </c>
      <c r="D174" s="39" t="s">
        <v>1132</v>
      </c>
      <c r="E174" s="11"/>
      <c r="F174" s="11"/>
      <c r="G174" s="11"/>
    </row>
    <row r="175" spans="1:8" ht="30">
      <c r="A175" s="204"/>
      <c r="B175" s="204"/>
      <c r="C175" s="6" t="s">
        <v>506</v>
      </c>
      <c r="D175" s="39" t="s">
        <v>1132</v>
      </c>
      <c r="E175" s="11"/>
      <c r="F175" s="11"/>
      <c r="G175" s="11"/>
    </row>
    <row r="176" spans="1:8" ht="30">
      <c r="A176" s="19"/>
      <c r="B176" s="17" t="s">
        <v>507</v>
      </c>
      <c r="C176" s="6" t="s">
        <v>207</v>
      </c>
      <c r="D176" s="6" t="s">
        <v>1326</v>
      </c>
      <c r="E176" s="11"/>
      <c r="F176" s="11"/>
      <c r="G176" s="11"/>
    </row>
    <row r="177" spans="1:8" ht="45">
      <c r="A177" s="158" t="s">
        <v>508</v>
      </c>
      <c r="B177" s="159" t="s">
        <v>1689</v>
      </c>
      <c r="C177" s="158"/>
      <c r="D177" s="158" t="s">
        <v>9</v>
      </c>
      <c r="E177" s="160"/>
      <c r="F177" s="160"/>
      <c r="G177" s="160"/>
      <c r="H177" s="3" t="s">
        <v>112</v>
      </c>
    </row>
    <row r="178" spans="1:8" ht="75">
      <c r="A178" s="158" t="s">
        <v>509</v>
      </c>
      <c r="B178" s="159" t="s">
        <v>1690</v>
      </c>
      <c r="C178" s="158"/>
      <c r="D178" s="158" t="s">
        <v>9</v>
      </c>
      <c r="E178" s="160"/>
      <c r="F178" s="160"/>
      <c r="G178" s="160"/>
      <c r="H178" s="3" t="s">
        <v>112</v>
      </c>
    </row>
    <row r="179" spans="1:8" ht="90">
      <c r="A179" s="158" t="s">
        <v>1691</v>
      </c>
      <c r="B179" s="159" t="s">
        <v>1692</v>
      </c>
      <c r="C179" s="158"/>
      <c r="D179" s="158" t="s">
        <v>9</v>
      </c>
      <c r="E179" s="160" t="e">
        <f>E180/E181</f>
        <v>#DIV/0!</v>
      </c>
      <c r="F179" s="160" t="e">
        <f t="shared" ref="F179:G179" si="0">F180/F181</f>
        <v>#DIV/0!</v>
      </c>
      <c r="G179" s="160" t="e">
        <f t="shared" si="0"/>
        <v>#DIV/0!</v>
      </c>
    </row>
    <row r="180" spans="1:8" ht="45">
      <c r="A180" s="151"/>
      <c r="B180" s="17" t="s">
        <v>1693</v>
      </c>
      <c r="C180" s="6"/>
      <c r="D180" s="6" t="s">
        <v>1132</v>
      </c>
      <c r="E180" s="11"/>
      <c r="F180" s="11"/>
      <c r="G180" s="11"/>
    </row>
    <row r="181" spans="1:8" ht="45">
      <c r="A181" s="151"/>
      <c r="B181" s="17" t="s">
        <v>1694</v>
      </c>
      <c r="C181" s="6"/>
      <c r="D181" s="6" t="s">
        <v>1132</v>
      </c>
      <c r="E181" s="11"/>
      <c r="F181" s="11"/>
      <c r="G181" s="11"/>
    </row>
    <row r="182" spans="1:8" ht="90">
      <c r="A182" s="158" t="s">
        <v>1695</v>
      </c>
      <c r="B182" s="159" t="s">
        <v>1696</v>
      </c>
      <c r="C182" s="158"/>
      <c r="D182" s="158" t="s">
        <v>9</v>
      </c>
      <c r="E182" s="160" t="e">
        <f>E183/E184</f>
        <v>#DIV/0!</v>
      </c>
      <c r="F182" s="160" t="e">
        <f t="shared" ref="F182" si="1">F183/F184</f>
        <v>#DIV/0!</v>
      </c>
      <c r="G182" s="160" t="e">
        <f t="shared" ref="G182" si="2">G183/G184</f>
        <v>#DIV/0!</v>
      </c>
    </row>
    <row r="183" spans="1:8" ht="45">
      <c r="A183" s="151"/>
      <c r="B183" s="17" t="s">
        <v>1697</v>
      </c>
      <c r="C183" s="6"/>
      <c r="D183" s="6" t="s">
        <v>1132</v>
      </c>
      <c r="E183" s="11"/>
      <c r="F183" s="11"/>
      <c r="G183" s="11"/>
    </row>
    <row r="184" spans="1:8" ht="45">
      <c r="A184" s="151"/>
      <c r="B184" s="17" t="s">
        <v>1698</v>
      </c>
      <c r="C184" s="6"/>
      <c r="D184" s="6" t="s">
        <v>1132</v>
      </c>
      <c r="E184" s="11"/>
      <c r="F184" s="11"/>
      <c r="G184" s="11"/>
    </row>
    <row r="185" spans="1:8" ht="60">
      <c r="A185" s="50" t="s">
        <v>510</v>
      </c>
      <c r="B185" s="51" t="s">
        <v>511</v>
      </c>
      <c r="C185" s="47"/>
      <c r="D185" s="45"/>
      <c r="E185" s="47"/>
      <c r="F185" s="47"/>
      <c r="G185" s="47"/>
    </row>
    <row r="186" spans="1:8" ht="75">
      <c r="A186" s="45" t="s">
        <v>513</v>
      </c>
      <c r="B186" s="46" t="s">
        <v>512</v>
      </c>
      <c r="C186" s="47"/>
      <c r="D186" s="45"/>
      <c r="E186" s="53"/>
      <c r="F186" s="53"/>
      <c r="G186" s="53"/>
      <c r="H186" s="3" t="s">
        <v>323</v>
      </c>
    </row>
    <row r="187" spans="1:8">
      <c r="A187" s="45"/>
      <c r="B187" s="49" t="s">
        <v>1390</v>
      </c>
      <c r="C187" s="47"/>
      <c r="D187" s="45" t="s">
        <v>9</v>
      </c>
      <c r="E187" s="48">
        <v>85.94</v>
      </c>
      <c r="F187" s="48">
        <f>F190/F193*100</f>
        <v>88.349195930423363</v>
      </c>
      <c r="G187" s="48" t="e">
        <f>G190/G193*100</f>
        <v>#DIV/0!</v>
      </c>
      <c r="H187" s="3"/>
    </row>
    <row r="188" spans="1:8">
      <c r="A188" s="45"/>
      <c r="B188" s="49" t="s">
        <v>1392</v>
      </c>
      <c r="C188" s="47"/>
      <c r="D188" s="45" t="s">
        <v>9</v>
      </c>
      <c r="E188" s="48">
        <v>0</v>
      </c>
      <c r="F188" s="48" t="e">
        <f>F191/F194*100</f>
        <v>#DIV/0!</v>
      </c>
      <c r="G188" s="48" t="e">
        <f>G191/G194*100</f>
        <v>#DIV/0!</v>
      </c>
      <c r="H188" s="3"/>
    </row>
    <row r="189" spans="1:8" ht="90">
      <c r="A189" s="6"/>
      <c r="B189" s="17" t="s">
        <v>514</v>
      </c>
      <c r="C189" s="6" t="s">
        <v>515</v>
      </c>
      <c r="D189" s="6" t="s">
        <v>1132</v>
      </c>
      <c r="E189" s="11"/>
      <c r="F189" s="11"/>
      <c r="G189" s="11"/>
      <c r="H189" s="21"/>
    </row>
    <row r="190" spans="1:8">
      <c r="A190" s="6"/>
      <c r="B190" s="17" t="s">
        <v>1390</v>
      </c>
      <c r="C190" s="6"/>
      <c r="D190" s="6"/>
      <c r="E190" s="11"/>
      <c r="F190" s="11">
        <v>2692</v>
      </c>
      <c r="G190" s="11"/>
      <c r="H190" s="21"/>
    </row>
    <row r="191" spans="1:8">
      <c r="A191" s="6"/>
      <c r="B191" s="17" t="s">
        <v>1392</v>
      </c>
      <c r="C191" s="6"/>
      <c r="D191" s="6"/>
      <c r="E191" s="11"/>
      <c r="F191" s="11">
        <v>0</v>
      </c>
      <c r="G191" s="11"/>
      <c r="H191" s="21"/>
    </row>
    <row r="192" spans="1:8" ht="75">
      <c r="A192" s="6"/>
      <c r="B192" s="17" t="s">
        <v>516</v>
      </c>
      <c r="C192" s="6" t="s">
        <v>517</v>
      </c>
      <c r="D192" s="6" t="s">
        <v>1132</v>
      </c>
      <c r="E192" s="11"/>
      <c r="F192" s="11"/>
      <c r="G192" s="11"/>
    </row>
    <row r="193" spans="1:8">
      <c r="A193" s="6"/>
      <c r="B193" s="17" t="s">
        <v>1390</v>
      </c>
      <c r="C193" s="6"/>
      <c r="D193" s="6"/>
      <c r="E193" s="11"/>
      <c r="F193" s="11">
        <v>3047</v>
      </c>
      <c r="G193" s="11"/>
    </row>
    <row r="194" spans="1:8">
      <c r="A194" s="6"/>
      <c r="B194" s="17" t="s">
        <v>1392</v>
      </c>
      <c r="C194" s="6"/>
      <c r="D194" s="6"/>
      <c r="E194" s="11"/>
      <c r="F194" s="11">
        <v>0</v>
      </c>
      <c r="G194" s="11"/>
    </row>
    <row r="195" spans="1:8" ht="60">
      <c r="A195" s="45" t="s">
        <v>518</v>
      </c>
      <c r="B195" s="46" t="s">
        <v>519</v>
      </c>
      <c r="C195" s="47"/>
      <c r="D195" s="45"/>
      <c r="E195" s="53"/>
      <c r="F195" s="53"/>
      <c r="G195" s="53"/>
      <c r="H195" s="3" t="s">
        <v>323</v>
      </c>
    </row>
    <row r="196" spans="1:8">
      <c r="A196" s="45"/>
      <c r="B196" s="49" t="s">
        <v>1390</v>
      </c>
      <c r="C196" s="47"/>
      <c r="D196" s="45" t="s">
        <v>9</v>
      </c>
      <c r="E196" s="48">
        <v>162.6</v>
      </c>
      <c r="F196" s="48">
        <v>162.13</v>
      </c>
      <c r="G196" s="48"/>
      <c r="H196" s="3"/>
    </row>
    <row r="197" spans="1:8">
      <c r="A197" s="45"/>
      <c r="B197" s="49" t="s">
        <v>1392</v>
      </c>
      <c r="C197" s="47"/>
      <c r="D197" s="45" t="s">
        <v>9</v>
      </c>
      <c r="E197" s="48">
        <v>85.14</v>
      </c>
      <c r="F197" s="48">
        <v>797.45</v>
      </c>
      <c r="G197" s="48"/>
      <c r="H197" s="3"/>
    </row>
    <row r="198" spans="1:8" ht="105">
      <c r="A198" s="6"/>
      <c r="B198" s="17" t="s">
        <v>520</v>
      </c>
      <c r="C198" s="6" t="s">
        <v>521</v>
      </c>
      <c r="D198" s="6" t="s">
        <v>1377</v>
      </c>
      <c r="E198" s="11"/>
      <c r="F198" s="11"/>
      <c r="G198" s="11"/>
      <c r="H198" s="3"/>
    </row>
    <row r="199" spans="1:8">
      <c r="A199" s="6"/>
      <c r="B199" s="17" t="s">
        <v>1390</v>
      </c>
      <c r="C199" s="6"/>
      <c r="D199" s="6"/>
      <c r="E199" s="11"/>
      <c r="F199" s="11">
        <v>2809</v>
      </c>
      <c r="G199" s="11"/>
      <c r="H199" s="3"/>
    </row>
    <row r="200" spans="1:8">
      <c r="A200" s="6"/>
      <c r="B200" s="17" t="s">
        <v>1392</v>
      </c>
      <c r="C200" s="6"/>
      <c r="D200" s="6"/>
      <c r="E200" s="11"/>
      <c r="F200" s="11">
        <v>120</v>
      </c>
      <c r="G200" s="11"/>
      <c r="H200" s="3"/>
    </row>
    <row r="201" spans="1:8" ht="75">
      <c r="A201" s="6"/>
      <c r="B201" s="17" t="s">
        <v>522</v>
      </c>
      <c r="C201" s="6" t="s">
        <v>523</v>
      </c>
      <c r="D201" s="6" t="s">
        <v>1132</v>
      </c>
      <c r="E201" s="11"/>
      <c r="F201" s="11"/>
      <c r="G201" s="11"/>
      <c r="H201" s="3"/>
    </row>
    <row r="202" spans="1:8">
      <c r="A202" s="6"/>
      <c r="B202" s="17" t="s">
        <v>1390</v>
      </c>
      <c r="C202" s="6"/>
      <c r="D202" s="6"/>
      <c r="E202" s="11"/>
      <c r="F202" s="11">
        <v>9855</v>
      </c>
      <c r="G202" s="11"/>
      <c r="H202" s="3"/>
    </row>
    <row r="203" spans="1:8">
      <c r="A203" s="6"/>
      <c r="B203" s="17" t="s">
        <v>1392</v>
      </c>
      <c r="C203" s="6"/>
      <c r="D203" s="6"/>
      <c r="E203" s="11"/>
      <c r="F203" s="11">
        <v>76</v>
      </c>
      <c r="G203" s="11"/>
      <c r="H203" s="3"/>
    </row>
    <row r="204" spans="1:8" ht="75">
      <c r="A204" s="45" t="s">
        <v>810</v>
      </c>
      <c r="B204" s="46" t="s">
        <v>529</v>
      </c>
      <c r="C204" s="47"/>
      <c r="D204" s="45"/>
      <c r="E204" s="53"/>
      <c r="F204" s="53"/>
      <c r="G204" s="53"/>
      <c r="H204" s="3" t="s">
        <v>28</v>
      </c>
    </row>
    <row r="205" spans="1:8">
      <c r="A205" s="62"/>
      <c r="B205" s="46" t="s">
        <v>209</v>
      </c>
      <c r="C205" s="47"/>
      <c r="D205" s="45" t="s">
        <v>1324</v>
      </c>
      <c r="E205" s="48">
        <v>20.02</v>
      </c>
      <c r="F205" s="48" t="e">
        <f>F207/(F212+F209+F210+F211++F213+F214+F215+F216)</f>
        <v>#DIV/0!</v>
      </c>
      <c r="G205" s="48" t="e">
        <f>G207/(G212+G209+G210+G211++G213+G214+G215+G216)</f>
        <v>#DIV/0!</v>
      </c>
      <c r="H205" s="3"/>
    </row>
    <row r="206" spans="1:8">
      <c r="A206" s="62"/>
      <c r="B206" s="46" t="s">
        <v>248</v>
      </c>
      <c r="C206" s="47"/>
      <c r="D206" s="45" t="s">
        <v>1324</v>
      </c>
      <c r="E206" s="48">
        <v>7.16</v>
      </c>
      <c r="F206" s="48" t="e">
        <f>F208/(F213+F210+F211+F212++F214+F215+F216+F209)</f>
        <v>#DIV/0!</v>
      </c>
      <c r="G206" s="48" t="e">
        <f>G208/(G213+G210+G211+G212++G214+G215+G216+G209)</f>
        <v>#DIV/0!</v>
      </c>
      <c r="H206" s="3"/>
    </row>
    <row r="207" spans="1:8" ht="75">
      <c r="A207" s="24"/>
      <c r="B207" s="17" t="s">
        <v>524</v>
      </c>
      <c r="C207" s="6" t="s">
        <v>525</v>
      </c>
      <c r="D207" s="6" t="s">
        <v>1324</v>
      </c>
      <c r="E207" s="11"/>
      <c r="F207" s="11"/>
      <c r="G207" s="11"/>
      <c r="H207" s="21"/>
    </row>
    <row r="208" spans="1:8" ht="75">
      <c r="A208" s="24"/>
      <c r="B208" s="17" t="s">
        <v>526</v>
      </c>
      <c r="C208" s="6" t="s">
        <v>527</v>
      </c>
      <c r="D208" s="6" t="s">
        <v>1324</v>
      </c>
      <c r="E208" s="11"/>
      <c r="F208" s="11"/>
      <c r="G208" s="11"/>
    </row>
    <row r="209" spans="1:9" ht="60">
      <c r="A209" s="24"/>
      <c r="B209" s="17" t="s">
        <v>476</v>
      </c>
      <c r="C209" s="6" t="s">
        <v>415</v>
      </c>
      <c r="D209" s="6" t="s">
        <v>1132</v>
      </c>
      <c r="E209" s="11"/>
      <c r="F209" s="11"/>
      <c r="G209" s="11"/>
      <c r="H209" s="21"/>
      <c r="I209" s="21"/>
    </row>
    <row r="210" spans="1:9" ht="60">
      <c r="A210" s="24"/>
      <c r="B210" s="17" t="s">
        <v>477</v>
      </c>
      <c r="C210" s="6" t="s">
        <v>416</v>
      </c>
      <c r="D210" s="6" t="s">
        <v>1132</v>
      </c>
      <c r="E210" s="11"/>
      <c r="F210" s="11"/>
      <c r="G210" s="11"/>
    </row>
    <row r="211" spans="1:9" ht="60">
      <c r="A211" s="6"/>
      <c r="B211" s="17" t="s">
        <v>478</v>
      </c>
      <c r="C211" s="6" t="s">
        <v>479</v>
      </c>
      <c r="D211" s="6" t="s">
        <v>1132</v>
      </c>
      <c r="E211" s="11"/>
      <c r="F211" s="11"/>
      <c r="G211" s="11"/>
    </row>
    <row r="212" spans="1:9" ht="60">
      <c r="A212" s="30"/>
      <c r="B212" s="17" t="s">
        <v>480</v>
      </c>
      <c r="C212" s="6" t="s">
        <v>400</v>
      </c>
      <c r="D212" s="6" t="s">
        <v>1132</v>
      </c>
      <c r="E212" s="11"/>
      <c r="F212" s="11"/>
      <c r="G212" s="11"/>
    </row>
    <row r="213" spans="1:9" ht="60">
      <c r="A213" s="23"/>
      <c r="B213" s="17" t="s">
        <v>481</v>
      </c>
      <c r="C213" s="6" t="s">
        <v>399</v>
      </c>
      <c r="D213" s="6" t="s">
        <v>1132</v>
      </c>
      <c r="E213" s="11"/>
      <c r="F213" s="11"/>
      <c r="G213" s="11"/>
    </row>
    <row r="214" spans="1:9" ht="60">
      <c r="A214" s="23"/>
      <c r="B214" s="17" t="s">
        <v>482</v>
      </c>
      <c r="C214" s="6" t="s">
        <v>401</v>
      </c>
      <c r="D214" s="6" t="s">
        <v>1132</v>
      </c>
      <c r="E214" s="11"/>
      <c r="F214" s="11"/>
      <c r="G214" s="11"/>
    </row>
    <row r="215" spans="1:9" ht="60">
      <c r="A215" s="23"/>
      <c r="B215" s="17" t="s">
        <v>483</v>
      </c>
      <c r="C215" s="6" t="s">
        <v>484</v>
      </c>
      <c r="D215" s="6" t="s">
        <v>1132</v>
      </c>
      <c r="E215" s="11"/>
      <c r="F215" s="11"/>
      <c r="G215" s="11"/>
    </row>
    <row r="216" spans="1:9" ht="60">
      <c r="A216" s="23"/>
      <c r="B216" s="17" t="s">
        <v>485</v>
      </c>
      <c r="C216" s="6" t="s">
        <v>486</v>
      </c>
      <c r="D216" s="6" t="s">
        <v>1132</v>
      </c>
      <c r="E216" s="11"/>
      <c r="F216" s="11"/>
      <c r="G216" s="11"/>
    </row>
    <row r="217" spans="1:9" s="113" customFormat="1" ht="60">
      <c r="A217" s="45" t="s">
        <v>528</v>
      </c>
      <c r="B217" s="46" t="s">
        <v>530</v>
      </c>
      <c r="C217" s="47"/>
      <c r="D217" s="45"/>
      <c r="E217" s="53"/>
      <c r="F217" s="53"/>
      <c r="G217" s="53"/>
      <c r="H217" s="112" t="s">
        <v>323</v>
      </c>
    </row>
    <row r="218" spans="1:9" s="113" customFormat="1">
      <c r="A218" s="45"/>
      <c r="B218" s="46" t="s">
        <v>209</v>
      </c>
      <c r="C218" s="47"/>
      <c r="D218" s="45"/>
      <c r="E218" s="53"/>
      <c r="F218" s="53"/>
      <c r="G218" s="53"/>
    </row>
    <row r="219" spans="1:9" s="113" customFormat="1">
      <c r="A219" s="45"/>
      <c r="B219" s="49" t="s">
        <v>1390</v>
      </c>
      <c r="C219" s="47"/>
      <c r="D219" s="45" t="s">
        <v>1324</v>
      </c>
      <c r="E219" s="48">
        <v>28.14</v>
      </c>
      <c r="F219" s="48">
        <v>29.02</v>
      </c>
      <c r="G219" s="48"/>
    </row>
    <row r="220" spans="1:9" s="113" customFormat="1">
      <c r="A220" s="45"/>
      <c r="B220" s="49" t="s">
        <v>1392</v>
      </c>
      <c r="C220" s="47"/>
      <c r="D220" s="45" t="s">
        <v>1324</v>
      </c>
      <c r="E220" s="48">
        <v>19.16</v>
      </c>
      <c r="F220" s="48">
        <v>23.92</v>
      </c>
      <c r="G220" s="48"/>
    </row>
    <row r="221" spans="1:9" s="113" customFormat="1">
      <c r="A221" s="45"/>
      <c r="B221" s="46" t="s">
        <v>248</v>
      </c>
      <c r="C221" s="47"/>
      <c r="D221" s="45"/>
      <c r="E221" s="53"/>
      <c r="F221" s="53"/>
      <c r="G221" s="53"/>
    </row>
    <row r="222" spans="1:9" s="113" customFormat="1">
      <c r="A222" s="45"/>
      <c r="B222" s="49" t="s">
        <v>1390</v>
      </c>
      <c r="C222" s="47"/>
      <c r="D222" s="45" t="s">
        <v>1324</v>
      </c>
      <c r="E222" s="48">
        <v>22.89</v>
      </c>
      <c r="F222" s="48">
        <v>25.68</v>
      </c>
      <c r="G222" s="48"/>
    </row>
    <row r="223" spans="1:9" s="113" customFormat="1">
      <c r="A223" s="45"/>
      <c r="B223" s="49" t="s">
        <v>1392</v>
      </c>
      <c r="C223" s="47"/>
      <c r="D223" s="45" t="s">
        <v>1324</v>
      </c>
      <c r="E223" s="48">
        <v>19.16</v>
      </c>
      <c r="F223" s="48">
        <v>15.55</v>
      </c>
      <c r="G223" s="48"/>
    </row>
    <row r="224" spans="1:9" ht="75">
      <c r="A224" s="8"/>
      <c r="B224" s="17" t="s">
        <v>531</v>
      </c>
      <c r="C224" s="6" t="s">
        <v>532</v>
      </c>
      <c r="D224" s="6" t="s">
        <v>1324</v>
      </c>
      <c r="E224" s="11"/>
      <c r="F224" s="11"/>
      <c r="G224" s="11"/>
    </row>
    <row r="225" spans="1:8">
      <c r="A225" s="8"/>
      <c r="B225" s="17" t="s">
        <v>1390</v>
      </c>
      <c r="C225" s="6"/>
      <c r="D225" s="6"/>
      <c r="E225" s="11"/>
      <c r="F225" s="11">
        <v>2816</v>
      </c>
      <c r="G225" s="11"/>
    </row>
    <row r="226" spans="1:8">
      <c r="A226" s="8"/>
      <c r="B226" s="17" t="s">
        <v>1392</v>
      </c>
      <c r="C226" s="6"/>
      <c r="D226" s="6"/>
      <c r="E226" s="11"/>
      <c r="F226" s="11">
        <v>20</v>
      </c>
      <c r="G226" s="11"/>
    </row>
    <row r="227" spans="1:8" ht="90">
      <c r="A227" s="8"/>
      <c r="B227" s="17" t="s">
        <v>533</v>
      </c>
      <c r="C227" s="6" t="s">
        <v>534</v>
      </c>
      <c r="D227" s="6" t="s">
        <v>1324</v>
      </c>
      <c r="E227" s="11"/>
      <c r="F227" s="11"/>
      <c r="G227" s="11"/>
    </row>
    <row r="228" spans="1:8">
      <c r="A228" s="8"/>
      <c r="B228" s="17" t="s">
        <v>1390</v>
      </c>
      <c r="C228" s="6"/>
      <c r="D228" s="6"/>
      <c r="E228" s="11"/>
      <c r="F228" s="11">
        <v>2492</v>
      </c>
      <c r="G228" s="11"/>
    </row>
    <row r="229" spans="1:8">
      <c r="A229" s="8"/>
      <c r="B229" s="17" t="s">
        <v>1392</v>
      </c>
      <c r="C229" s="6"/>
      <c r="D229" s="6"/>
      <c r="E229" s="11"/>
      <c r="F229" s="11">
        <v>13</v>
      </c>
      <c r="G229" s="11"/>
    </row>
    <row r="230" spans="1:8" ht="75">
      <c r="A230" s="8"/>
      <c r="B230" s="17" t="s">
        <v>535</v>
      </c>
      <c r="C230" s="6" t="s">
        <v>536</v>
      </c>
      <c r="D230" s="6" t="s">
        <v>1132</v>
      </c>
      <c r="E230" s="11"/>
      <c r="F230" s="11"/>
      <c r="G230" s="11"/>
    </row>
    <row r="231" spans="1:8">
      <c r="A231" s="8"/>
      <c r="B231" s="17" t="s">
        <v>1390</v>
      </c>
      <c r="C231" s="6"/>
      <c r="D231" s="6"/>
      <c r="E231" s="11"/>
      <c r="F231" s="11">
        <v>10295</v>
      </c>
      <c r="G231" s="11"/>
    </row>
    <row r="232" spans="1:8">
      <c r="A232" s="8"/>
      <c r="B232" s="17" t="s">
        <v>1392</v>
      </c>
      <c r="C232" s="6"/>
      <c r="D232" s="6"/>
      <c r="E232" s="11"/>
      <c r="F232" s="11">
        <v>84</v>
      </c>
      <c r="G232" s="11"/>
    </row>
    <row r="233" spans="1:8" ht="75">
      <c r="A233" s="45" t="s">
        <v>537</v>
      </c>
      <c r="B233" s="46" t="s">
        <v>538</v>
      </c>
      <c r="C233" s="45"/>
      <c r="D233" s="45"/>
      <c r="E233" s="53"/>
      <c r="F233" s="53"/>
      <c r="G233" s="53"/>
      <c r="H233" s="3" t="s">
        <v>323</v>
      </c>
    </row>
    <row r="234" spans="1:8">
      <c r="A234" s="45"/>
      <c r="B234" s="49" t="s">
        <v>1390</v>
      </c>
      <c r="C234" s="45"/>
      <c r="D234" s="45" t="s">
        <v>9</v>
      </c>
      <c r="E234" s="48">
        <v>65.22</v>
      </c>
      <c r="F234" s="48">
        <v>78.569999999999993</v>
      </c>
      <c r="G234" s="48" t="e">
        <f>G237/G240*100</f>
        <v>#DIV/0!</v>
      </c>
      <c r="H234" s="3"/>
    </row>
    <row r="235" spans="1:8">
      <c r="A235" s="45"/>
      <c r="B235" s="49" t="s">
        <v>1392</v>
      </c>
      <c r="C235" s="45"/>
      <c r="D235" s="45" t="s">
        <v>9</v>
      </c>
      <c r="E235" s="48">
        <v>100</v>
      </c>
      <c r="F235" s="48">
        <f>F238/F241*100</f>
        <v>100</v>
      </c>
      <c r="G235" s="48" t="e">
        <f>G238/G241*100</f>
        <v>#DIV/0!</v>
      </c>
      <c r="H235" s="3"/>
    </row>
    <row r="236" spans="1:8" ht="75">
      <c r="A236" s="8"/>
      <c r="B236" s="17" t="s">
        <v>539</v>
      </c>
      <c r="C236" s="6" t="s">
        <v>540</v>
      </c>
      <c r="D236" s="6" t="s">
        <v>1324</v>
      </c>
      <c r="E236" s="11"/>
      <c r="F236" s="11"/>
      <c r="G236" s="11"/>
    </row>
    <row r="237" spans="1:8">
      <c r="A237" s="8"/>
      <c r="B237" s="17" t="s">
        <v>1390</v>
      </c>
      <c r="C237" s="6"/>
      <c r="D237" s="6"/>
      <c r="E237" s="11"/>
      <c r="F237" s="11">
        <v>22</v>
      </c>
      <c r="G237" s="11"/>
    </row>
    <row r="238" spans="1:8">
      <c r="A238" s="8"/>
      <c r="B238" s="17" t="s">
        <v>1392</v>
      </c>
      <c r="C238" s="6"/>
      <c r="D238" s="6"/>
      <c r="E238" s="11"/>
      <c r="F238" s="11">
        <v>2</v>
      </c>
      <c r="G238" s="11"/>
    </row>
    <row r="239" spans="1:8" ht="75">
      <c r="A239" s="8"/>
      <c r="B239" s="17" t="s">
        <v>541</v>
      </c>
      <c r="C239" s="6" t="s">
        <v>542</v>
      </c>
      <c r="D239" s="6" t="s">
        <v>1324</v>
      </c>
      <c r="E239" s="11"/>
      <c r="F239" s="11"/>
      <c r="G239" s="11"/>
    </row>
    <row r="240" spans="1:8">
      <c r="A240" s="8"/>
      <c r="B240" s="17" t="s">
        <v>1390</v>
      </c>
      <c r="C240" s="6"/>
      <c r="D240" s="6"/>
      <c r="E240" s="11"/>
      <c r="F240" s="11">
        <v>24</v>
      </c>
      <c r="G240" s="11"/>
    </row>
    <row r="241" spans="1:8">
      <c r="A241" s="8"/>
      <c r="B241" s="17" t="s">
        <v>1392</v>
      </c>
      <c r="C241" s="6"/>
      <c r="D241" s="6"/>
      <c r="E241" s="11"/>
      <c r="F241" s="11">
        <v>2</v>
      </c>
      <c r="G241" s="11"/>
    </row>
    <row r="242" spans="1:8" ht="120">
      <c r="A242" s="45" t="s">
        <v>1343</v>
      </c>
      <c r="B242" s="46" t="s">
        <v>543</v>
      </c>
      <c r="C242" s="45"/>
      <c r="D242" s="47"/>
      <c r="E242" s="52"/>
      <c r="F242" s="52"/>
      <c r="G242" s="52"/>
    </row>
    <row r="243" spans="1:8" ht="60">
      <c r="A243" s="47"/>
      <c r="B243" s="46" t="s">
        <v>544</v>
      </c>
      <c r="C243" s="45"/>
      <c r="D243" s="45" t="s">
        <v>1323</v>
      </c>
      <c r="E243" s="48">
        <v>17.489999999999998</v>
      </c>
      <c r="F243" s="48" t="e">
        <f>(F244+F245+F246)/(F247+F248+F249+F250+F251+F252+F253+F254)</f>
        <v>#DIV/0!</v>
      </c>
      <c r="G243" s="48" t="e">
        <f>(G244+G245+G246)/(G247+G248+G249+G250+G251+G252+G253+G254)</f>
        <v>#DIV/0!</v>
      </c>
      <c r="H243" s="3" t="s">
        <v>323</v>
      </c>
    </row>
    <row r="244" spans="1:8" ht="45">
      <c r="A244" s="203"/>
      <c r="B244" s="203" t="s">
        <v>545</v>
      </c>
      <c r="C244" s="6" t="s">
        <v>546</v>
      </c>
      <c r="D244" s="6" t="s">
        <v>1323</v>
      </c>
      <c r="E244" s="11"/>
      <c r="F244" s="11">
        <v>0</v>
      </c>
      <c r="G244" s="11"/>
      <c r="H244" s="21"/>
    </row>
    <row r="245" spans="1:8" ht="45">
      <c r="A245" s="212"/>
      <c r="B245" s="212"/>
      <c r="C245" s="6" t="s">
        <v>547</v>
      </c>
      <c r="D245" s="6" t="s">
        <v>1323</v>
      </c>
      <c r="E245" s="11"/>
      <c r="F245" s="11">
        <v>0</v>
      </c>
      <c r="G245" s="11"/>
      <c r="H245" s="21"/>
    </row>
    <row r="246" spans="1:8" ht="45">
      <c r="A246" s="204"/>
      <c r="B246" s="204"/>
      <c r="C246" s="6" t="s">
        <v>548</v>
      </c>
      <c r="D246" s="6" t="s">
        <v>1323</v>
      </c>
      <c r="E246" s="11"/>
      <c r="F246" s="11">
        <v>0</v>
      </c>
      <c r="G246" s="11"/>
    </row>
    <row r="247" spans="1:8" ht="60">
      <c r="A247" s="8"/>
      <c r="B247" s="17" t="s">
        <v>476</v>
      </c>
      <c r="C247" s="6" t="s">
        <v>415</v>
      </c>
      <c r="D247" s="6" t="s">
        <v>1132</v>
      </c>
      <c r="E247" s="11"/>
      <c r="F247" s="11">
        <v>0</v>
      </c>
      <c r="G247" s="11"/>
      <c r="H247" s="21"/>
    </row>
    <row r="248" spans="1:8" ht="60">
      <c r="A248" s="8"/>
      <c r="B248" s="17" t="s">
        <v>477</v>
      </c>
      <c r="C248" s="6" t="s">
        <v>416</v>
      </c>
      <c r="D248" s="6" t="s">
        <v>1132</v>
      </c>
      <c r="E248" s="11"/>
      <c r="F248" s="11">
        <v>0</v>
      </c>
      <c r="G248" s="11"/>
    </row>
    <row r="249" spans="1:8" ht="60">
      <c r="A249" s="8"/>
      <c r="B249" s="17" t="s">
        <v>478</v>
      </c>
      <c r="C249" s="6" t="s">
        <v>479</v>
      </c>
      <c r="D249" s="6" t="s">
        <v>1132</v>
      </c>
      <c r="E249" s="11"/>
      <c r="F249" s="11">
        <v>0</v>
      </c>
      <c r="G249" s="11"/>
    </row>
    <row r="250" spans="1:8" ht="60">
      <c r="A250" s="8"/>
      <c r="B250" s="17" t="s">
        <v>480</v>
      </c>
      <c r="C250" s="6" t="s">
        <v>400</v>
      </c>
      <c r="D250" s="6" t="s">
        <v>1132</v>
      </c>
      <c r="E250" s="11"/>
      <c r="F250" s="11">
        <v>0</v>
      </c>
      <c r="G250" s="11"/>
    </row>
    <row r="251" spans="1:8" ht="60">
      <c r="A251" s="8"/>
      <c r="B251" s="17" t="s">
        <v>481</v>
      </c>
      <c r="C251" s="6" t="s">
        <v>399</v>
      </c>
      <c r="D251" s="6" t="s">
        <v>1132</v>
      </c>
      <c r="E251" s="11"/>
      <c r="F251" s="11">
        <v>0</v>
      </c>
      <c r="G251" s="11"/>
    </row>
    <row r="252" spans="1:8" ht="60">
      <c r="A252" s="8"/>
      <c r="B252" s="17" t="s">
        <v>482</v>
      </c>
      <c r="C252" s="6" t="s">
        <v>401</v>
      </c>
      <c r="D252" s="6" t="s">
        <v>1132</v>
      </c>
      <c r="E252" s="11"/>
      <c r="F252" s="11">
        <v>0</v>
      </c>
      <c r="G252" s="11"/>
    </row>
    <row r="253" spans="1:8" ht="60">
      <c r="A253" s="8"/>
      <c r="B253" s="17" t="s">
        <v>483</v>
      </c>
      <c r="C253" s="6" t="s">
        <v>484</v>
      </c>
      <c r="D253" s="6" t="s">
        <v>1132</v>
      </c>
      <c r="E253" s="11"/>
      <c r="F253" s="11">
        <v>0</v>
      </c>
      <c r="G253" s="11"/>
    </row>
    <row r="254" spans="1:8" ht="60">
      <c r="A254" s="8"/>
      <c r="B254" s="17" t="s">
        <v>485</v>
      </c>
      <c r="C254" s="6" t="s">
        <v>486</v>
      </c>
      <c r="D254" s="6" t="s">
        <v>1132</v>
      </c>
      <c r="E254" s="11"/>
      <c r="F254" s="11">
        <v>0</v>
      </c>
      <c r="G254" s="11"/>
    </row>
    <row r="255" spans="1:8" ht="30">
      <c r="A255" s="47"/>
      <c r="B255" s="46" t="s">
        <v>549</v>
      </c>
      <c r="C255" s="45"/>
      <c r="D255" s="45" t="s">
        <v>1323</v>
      </c>
      <c r="E255" s="48">
        <v>24.07</v>
      </c>
      <c r="F255" s="48">
        <v>26.16</v>
      </c>
      <c r="G255" s="48"/>
      <c r="H255" s="3" t="s">
        <v>52</v>
      </c>
    </row>
    <row r="256" spans="1:8" ht="45">
      <c r="A256" s="203"/>
      <c r="B256" s="203" t="s">
        <v>550</v>
      </c>
      <c r="C256" s="6" t="s">
        <v>551</v>
      </c>
      <c r="D256" s="6" t="s">
        <v>1323</v>
      </c>
      <c r="E256" s="11"/>
      <c r="F256" s="11"/>
      <c r="G256" s="11"/>
      <c r="H256" s="21"/>
    </row>
    <row r="257" spans="1:8" ht="30">
      <c r="A257" s="212"/>
      <c r="B257" s="212"/>
      <c r="C257" s="6" t="s">
        <v>553</v>
      </c>
      <c r="D257" s="6" t="s">
        <v>1323</v>
      </c>
      <c r="E257" s="11"/>
      <c r="F257" s="11"/>
      <c r="G257" s="11"/>
    </row>
    <row r="258" spans="1:8" ht="30">
      <c r="A258" s="212"/>
      <c r="B258" s="212"/>
      <c r="C258" s="6" t="s">
        <v>552</v>
      </c>
      <c r="D258" s="6" t="s">
        <v>1323</v>
      </c>
      <c r="E258" s="11"/>
      <c r="F258" s="11"/>
      <c r="G258" s="11"/>
    </row>
    <row r="259" spans="1:8" ht="75">
      <c r="A259" s="8"/>
      <c r="B259" s="17" t="s">
        <v>554</v>
      </c>
      <c r="C259" s="6" t="s">
        <v>536</v>
      </c>
      <c r="D259" s="6" t="s">
        <v>1132</v>
      </c>
      <c r="E259" s="11"/>
      <c r="F259" s="11"/>
      <c r="G259" s="11"/>
    </row>
    <row r="260" spans="1:8" ht="30">
      <c r="A260" s="50" t="s">
        <v>555</v>
      </c>
      <c r="B260" s="51" t="s">
        <v>556</v>
      </c>
      <c r="C260" s="47"/>
      <c r="D260" s="47"/>
      <c r="E260" s="47"/>
      <c r="F260" s="47"/>
      <c r="G260" s="47"/>
    </row>
    <row r="261" spans="1:8" ht="75">
      <c r="A261" s="45" t="s">
        <v>558</v>
      </c>
      <c r="B261" s="46" t="s">
        <v>557</v>
      </c>
      <c r="C261" s="47"/>
      <c r="D261" s="45"/>
      <c r="E261" s="53"/>
      <c r="F261" s="53"/>
      <c r="G261" s="53"/>
      <c r="H261" s="3" t="s">
        <v>323</v>
      </c>
    </row>
    <row r="262" spans="1:8">
      <c r="A262" s="62"/>
      <c r="B262" s="49" t="s">
        <v>1390</v>
      </c>
      <c r="C262" s="47"/>
      <c r="D262" s="45" t="s">
        <v>9</v>
      </c>
      <c r="E262" s="48">
        <v>50</v>
      </c>
      <c r="F262" s="48">
        <v>53.57</v>
      </c>
      <c r="G262" s="48"/>
      <c r="H262" s="3"/>
    </row>
    <row r="263" spans="1:8">
      <c r="A263" s="62"/>
      <c r="B263" s="49" t="s">
        <v>1392</v>
      </c>
      <c r="C263" s="47"/>
      <c r="D263" s="45" t="s">
        <v>9</v>
      </c>
      <c r="E263" s="48">
        <v>100</v>
      </c>
      <c r="F263" s="48">
        <v>100</v>
      </c>
      <c r="G263" s="48"/>
      <c r="H263" s="3"/>
    </row>
    <row r="264" spans="1:8" ht="61.5" customHeight="1">
      <c r="A264" s="203"/>
      <c r="B264" s="203" t="s">
        <v>559</v>
      </c>
      <c r="C264" s="6" t="s">
        <v>560</v>
      </c>
      <c r="D264" s="6" t="s">
        <v>1324</v>
      </c>
      <c r="E264" s="11"/>
      <c r="F264" s="11"/>
      <c r="G264" s="11"/>
      <c r="H264" s="21"/>
    </row>
    <row r="265" spans="1:8" ht="61.5" customHeight="1">
      <c r="A265" s="204"/>
      <c r="B265" s="204"/>
      <c r="C265" s="6" t="s">
        <v>1389</v>
      </c>
      <c r="D265" s="6" t="s">
        <v>1324</v>
      </c>
      <c r="E265" s="11"/>
      <c r="F265" s="11"/>
      <c r="G265" s="11"/>
    </row>
    <row r="266" spans="1:8" ht="30">
      <c r="A266" s="203"/>
      <c r="B266" s="203" t="s">
        <v>561</v>
      </c>
      <c r="C266" s="6" t="s">
        <v>562</v>
      </c>
      <c r="D266" s="6" t="s">
        <v>1324</v>
      </c>
      <c r="E266" s="11"/>
      <c r="F266" s="11"/>
      <c r="G266" s="11"/>
      <c r="H266" s="21"/>
    </row>
    <row r="267" spans="1:8" ht="30">
      <c r="A267" s="204"/>
      <c r="B267" s="204"/>
      <c r="C267" s="6" t="s">
        <v>563</v>
      </c>
      <c r="D267" s="6" t="s">
        <v>1324</v>
      </c>
      <c r="E267" s="11"/>
      <c r="F267" s="11"/>
      <c r="G267" s="11"/>
    </row>
    <row r="268" spans="1:8" ht="45">
      <c r="A268" s="45" t="s">
        <v>564</v>
      </c>
      <c r="B268" s="46" t="s">
        <v>565</v>
      </c>
      <c r="C268" s="47"/>
      <c r="D268" s="45"/>
      <c r="E268" s="53"/>
      <c r="F268" s="53"/>
      <c r="G268" s="53"/>
      <c r="H268" s="3"/>
    </row>
    <row r="269" spans="1:8" ht="60">
      <c r="A269" s="45"/>
      <c r="B269" s="46" t="s">
        <v>566</v>
      </c>
      <c r="C269" s="47"/>
      <c r="D269" s="45" t="s">
        <v>9</v>
      </c>
      <c r="E269" s="48">
        <v>1.27</v>
      </c>
      <c r="F269" s="48">
        <v>1.86</v>
      </c>
      <c r="G269" s="48"/>
      <c r="H269" s="3" t="s">
        <v>323</v>
      </c>
    </row>
    <row r="270" spans="1:8" ht="30">
      <c r="A270" s="203"/>
      <c r="B270" s="203" t="s">
        <v>567</v>
      </c>
      <c r="C270" s="6" t="s">
        <v>568</v>
      </c>
      <c r="D270" s="6" t="s">
        <v>1132</v>
      </c>
      <c r="E270" s="11"/>
      <c r="F270" s="11"/>
      <c r="G270" s="11"/>
      <c r="H270" s="3"/>
    </row>
    <row r="271" spans="1:8" ht="30">
      <c r="A271" s="212"/>
      <c r="B271" s="212"/>
      <c r="C271" s="6" t="s">
        <v>569</v>
      </c>
      <c r="D271" s="6" t="s">
        <v>1132</v>
      </c>
      <c r="E271" s="11"/>
      <c r="F271" s="11"/>
      <c r="G271" s="11"/>
      <c r="H271" s="3"/>
    </row>
    <row r="272" spans="1:8" ht="45">
      <c r="A272" s="212"/>
      <c r="B272" s="212"/>
      <c r="C272" s="6" t="s">
        <v>570</v>
      </c>
      <c r="D272" s="6" t="s">
        <v>1132</v>
      </c>
      <c r="E272" s="11"/>
      <c r="F272" s="11"/>
      <c r="G272" s="11"/>
      <c r="H272" s="3"/>
    </row>
    <row r="273" spans="1:8" ht="45">
      <c r="A273" s="204"/>
      <c r="B273" s="204"/>
      <c r="C273" s="6" t="s">
        <v>571</v>
      </c>
      <c r="D273" s="6" t="s">
        <v>1132</v>
      </c>
      <c r="E273" s="11"/>
      <c r="F273" s="11"/>
      <c r="G273" s="11"/>
      <c r="H273" s="3"/>
    </row>
    <row r="274" spans="1:8" ht="45">
      <c r="A274" s="203"/>
      <c r="B274" s="203" t="s">
        <v>375</v>
      </c>
      <c r="C274" s="6" t="s">
        <v>376</v>
      </c>
      <c r="D274" s="6" t="s">
        <v>1132</v>
      </c>
      <c r="E274" s="11"/>
      <c r="F274" s="11"/>
      <c r="G274" s="11"/>
      <c r="H274" s="3"/>
    </row>
    <row r="275" spans="1:8" ht="30">
      <c r="A275" s="204"/>
      <c r="B275" s="204"/>
      <c r="C275" s="6" t="s">
        <v>377</v>
      </c>
      <c r="D275" s="6" t="s">
        <v>1132</v>
      </c>
      <c r="E275" s="11"/>
      <c r="F275" s="11"/>
      <c r="G275" s="11"/>
      <c r="H275" s="3"/>
    </row>
    <row r="276" spans="1:8">
      <c r="A276" s="86"/>
      <c r="B276" s="49" t="s">
        <v>1342</v>
      </c>
      <c r="C276" s="45"/>
      <c r="D276" s="45" t="s">
        <v>9</v>
      </c>
      <c r="E276" s="53" t="s">
        <v>1664</v>
      </c>
      <c r="F276" s="48">
        <v>0.69</v>
      </c>
      <c r="G276" s="48"/>
      <c r="H276" s="3"/>
    </row>
    <row r="277" spans="1:8" ht="45">
      <c r="A277" s="45" t="s">
        <v>579</v>
      </c>
      <c r="B277" s="46" t="s">
        <v>572</v>
      </c>
      <c r="C277" s="45"/>
      <c r="D277" s="45"/>
      <c r="E277" s="52"/>
      <c r="F277" s="52"/>
      <c r="G277" s="52"/>
      <c r="H277" s="3"/>
    </row>
    <row r="278" spans="1:8" ht="60">
      <c r="A278" s="86"/>
      <c r="B278" s="46" t="s">
        <v>566</v>
      </c>
      <c r="C278" s="45"/>
      <c r="D278" s="45" t="s">
        <v>9</v>
      </c>
      <c r="E278" s="48">
        <v>0.94</v>
      </c>
      <c r="F278" s="48">
        <v>0.93</v>
      </c>
      <c r="G278" s="48"/>
      <c r="H278" s="3" t="s">
        <v>323</v>
      </c>
    </row>
    <row r="279" spans="1:8" ht="60" customHeight="1">
      <c r="A279" s="203"/>
      <c r="B279" s="203" t="s">
        <v>574</v>
      </c>
      <c r="C279" s="6" t="s">
        <v>575</v>
      </c>
      <c r="D279" s="6" t="s">
        <v>1132</v>
      </c>
      <c r="E279" s="11"/>
      <c r="F279" s="11"/>
      <c r="G279" s="11"/>
      <c r="H279" s="3"/>
    </row>
    <row r="280" spans="1:8" ht="30">
      <c r="A280" s="212"/>
      <c r="B280" s="212"/>
      <c r="C280" s="6" t="s">
        <v>576</v>
      </c>
      <c r="D280" s="6" t="s">
        <v>1132</v>
      </c>
      <c r="E280" s="11"/>
      <c r="F280" s="11"/>
      <c r="G280" s="11"/>
      <c r="H280" s="3"/>
    </row>
    <row r="281" spans="1:8" ht="45">
      <c r="A281" s="212"/>
      <c r="B281" s="212"/>
      <c r="C281" s="6" t="s">
        <v>577</v>
      </c>
      <c r="D281" s="6" t="s">
        <v>1132</v>
      </c>
      <c r="E281" s="11"/>
      <c r="F281" s="11"/>
      <c r="G281" s="11"/>
      <c r="H281" s="3"/>
    </row>
    <row r="282" spans="1:8" ht="45">
      <c r="A282" s="204"/>
      <c r="B282" s="204"/>
      <c r="C282" s="6" t="s">
        <v>578</v>
      </c>
      <c r="D282" s="6" t="s">
        <v>1132</v>
      </c>
      <c r="E282" s="11"/>
      <c r="F282" s="11"/>
      <c r="G282" s="11"/>
      <c r="H282" s="3"/>
    </row>
    <row r="283" spans="1:8" ht="45">
      <c r="A283" s="203"/>
      <c r="B283" s="203" t="s">
        <v>375</v>
      </c>
      <c r="C283" s="6" t="s">
        <v>376</v>
      </c>
      <c r="D283" s="6" t="s">
        <v>1132</v>
      </c>
      <c r="E283" s="11"/>
      <c r="F283" s="11"/>
      <c r="G283" s="11"/>
      <c r="H283" s="3"/>
    </row>
    <row r="284" spans="1:8" ht="30">
      <c r="A284" s="204"/>
      <c r="B284" s="204"/>
      <c r="C284" s="6" t="s">
        <v>377</v>
      </c>
      <c r="D284" s="6" t="s">
        <v>1132</v>
      </c>
      <c r="E284" s="11"/>
      <c r="F284" s="11"/>
      <c r="G284" s="11"/>
      <c r="H284" s="3"/>
    </row>
    <row r="285" spans="1:8" ht="30">
      <c r="A285" s="86"/>
      <c r="B285" s="46" t="s">
        <v>573</v>
      </c>
      <c r="C285" s="45"/>
      <c r="D285" s="45" t="s">
        <v>9</v>
      </c>
      <c r="E285" s="48">
        <v>0.39</v>
      </c>
      <c r="F285" s="48">
        <v>0.62</v>
      </c>
      <c r="G285" s="48"/>
      <c r="H285" s="3" t="s">
        <v>28</v>
      </c>
    </row>
    <row r="286" spans="1:8" ht="60">
      <c r="A286" s="203"/>
      <c r="B286" s="203" t="s">
        <v>580</v>
      </c>
      <c r="C286" s="6" t="s">
        <v>581</v>
      </c>
      <c r="D286" s="6" t="s">
        <v>1132</v>
      </c>
      <c r="E286" s="11"/>
      <c r="F286" s="11"/>
      <c r="G286" s="11"/>
      <c r="H286" s="3"/>
    </row>
    <row r="287" spans="1:8" ht="60">
      <c r="A287" s="204"/>
      <c r="B287" s="204"/>
      <c r="C287" s="6" t="s">
        <v>582</v>
      </c>
      <c r="D287" s="6" t="s">
        <v>1132</v>
      </c>
      <c r="E287" s="11"/>
      <c r="F287" s="11"/>
      <c r="G287" s="11"/>
      <c r="H287" s="3"/>
    </row>
    <row r="288" spans="1:8" ht="60">
      <c r="A288" s="19"/>
      <c r="B288" s="17" t="s">
        <v>381</v>
      </c>
      <c r="C288" s="6" t="s">
        <v>382</v>
      </c>
      <c r="D288" s="6" t="s">
        <v>1132</v>
      </c>
      <c r="E288" s="11"/>
      <c r="F288" s="11"/>
      <c r="G288" s="11"/>
      <c r="H288" s="3"/>
    </row>
    <row r="289" spans="1:8" ht="45">
      <c r="A289" s="118" t="s">
        <v>1699</v>
      </c>
      <c r="B289" s="110" t="s">
        <v>1700</v>
      </c>
      <c r="C289" s="118"/>
      <c r="D289" s="118"/>
      <c r="E289" s="161"/>
      <c r="F289" s="161"/>
      <c r="G289" s="161"/>
      <c r="H289" s="3"/>
    </row>
    <row r="290" spans="1:8">
      <c r="A290" s="162"/>
      <c r="B290" s="110" t="s">
        <v>1701</v>
      </c>
      <c r="C290" s="118"/>
      <c r="D290" s="118" t="s">
        <v>1132</v>
      </c>
      <c r="E290" s="157"/>
      <c r="F290" s="157"/>
      <c r="G290" s="157"/>
      <c r="H290" s="3"/>
    </row>
    <row r="291" spans="1:8">
      <c r="A291" s="162"/>
      <c r="B291" s="110" t="s">
        <v>1702</v>
      </c>
      <c r="C291" s="118"/>
      <c r="D291" s="118" t="s">
        <v>1132</v>
      </c>
      <c r="E291" s="157"/>
      <c r="F291" s="157"/>
      <c r="G291" s="157"/>
      <c r="H291" s="3"/>
    </row>
    <row r="292" spans="1:8">
      <c r="A292" s="162"/>
      <c r="B292" s="110" t="s">
        <v>1703</v>
      </c>
      <c r="C292" s="118"/>
      <c r="D292" s="118" t="s">
        <v>1132</v>
      </c>
      <c r="E292" s="157"/>
      <c r="F292" s="157"/>
      <c r="G292" s="157"/>
      <c r="H292" s="3"/>
    </row>
    <row r="293" spans="1:8" ht="90">
      <c r="A293" s="118" t="s">
        <v>1704</v>
      </c>
      <c r="B293" s="110" t="s">
        <v>1705</v>
      </c>
      <c r="C293" s="118"/>
      <c r="D293" s="118"/>
      <c r="E293" s="157"/>
      <c r="F293" s="157"/>
      <c r="G293" s="157"/>
      <c r="H293" s="3"/>
    </row>
    <row r="294" spans="1:8">
      <c r="A294" s="162"/>
      <c r="B294" s="110" t="s">
        <v>566</v>
      </c>
      <c r="C294" s="118"/>
      <c r="D294" s="118" t="s">
        <v>9</v>
      </c>
      <c r="E294" s="157" t="e">
        <f>E295/E296*100</f>
        <v>#DIV/0!</v>
      </c>
      <c r="F294" s="157" t="e">
        <f>F295/F296*100</f>
        <v>#DIV/0!</v>
      </c>
      <c r="G294" s="157" t="e">
        <f>G295/G296*100</f>
        <v>#DIV/0!</v>
      </c>
      <c r="H294" s="3"/>
    </row>
    <row r="295" spans="1:8" ht="60">
      <c r="A295" s="162"/>
      <c r="B295" s="110" t="s">
        <v>1707</v>
      </c>
      <c r="C295" s="118"/>
      <c r="D295" s="118" t="s">
        <v>1132</v>
      </c>
      <c r="E295" s="157"/>
      <c r="F295" s="157"/>
      <c r="G295" s="157"/>
      <c r="H295" s="3"/>
    </row>
    <row r="296" spans="1:8" ht="45">
      <c r="A296" s="162"/>
      <c r="B296" s="110" t="s">
        <v>1706</v>
      </c>
      <c r="C296" s="118"/>
      <c r="D296" s="118" t="s">
        <v>1132</v>
      </c>
      <c r="E296" s="157"/>
      <c r="F296" s="157"/>
      <c r="G296" s="157"/>
      <c r="H296" s="3"/>
    </row>
    <row r="297" spans="1:8">
      <c r="A297" s="162"/>
      <c r="B297" s="110" t="s">
        <v>1342</v>
      </c>
      <c r="C297" s="118"/>
      <c r="D297" s="118" t="s">
        <v>9</v>
      </c>
      <c r="E297" s="157" t="e">
        <f>E298/E299*100</f>
        <v>#DIV/0!</v>
      </c>
      <c r="F297" s="157" t="e">
        <f>F298/F299*100</f>
        <v>#DIV/0!</v>
      </c>
      <c r="G297" s="157" t="e">
        <f>G298/G299*100</f>
        <v>#DIV/0!</v>
      </c>
      <c r="H297" s="3"/>
    </row>
    <row r="298" spans="1:8" ht="45">
      <c r="A298" s="162"/>
      <c r="B298" s="110" t="s">
        <v>1708</v>
      </c>
      <c r="C298" s="118"/>
      <c r="D298" s="118" t="s">
        <v>1132</v>
      </c>
      <c r="E298" s="157"/>
      <c r="F298" s="157"/>
      <c r="G298" s="157"/>
      <c r="H298" s="3"/>
    </row>
    <row r="299" spans="1:8" ht="45">
      <c r="A299" s="162"/>
      <c r="B299" s="110" t="s">
        <v>1709</v>
      </c>
      <c r="C299" s="118"/>
      <c r="D299" s="118" t="s">
        <v>1132</v>
      </c>
      <c r="E299" s="157"/>
      <c r="F299" s="157"/>
      <c r="G299" s="157"/>
      <c r="H299" s="3"/>
    </row>
    <row r="300" spans="1:8" ht="45">
      <c r="A300" s="50" t="s">
        <v>583</v>
      </c>
      <c r="B300" s="51" t="s">
        <v>584</v>
      </c>
      <c r="C300" s="47"/>
      <c r="D300" s="47"/>
      <c r="E300" s="47"/>
      <c r="F300" s="47"/>
      <c r="G300" s="47"/>
    </row>
    <row r="301" spans="1:8" ht="60">
      <c r="A301" s="45" t="s">
        <v>586</v>
      </c>
      <c r="B301" s="46" t="s">
        <v>585</v>
      </c>
      <c r="C301" s="45"/>
      <c r="D301" s="45"/>
      <c r="E301" s="53"/>
      <c r="F301" s="53"/>
      <c r="G301" s="53"/>
      <c r="H301" s="3" t="s">
        <v>323</v>
      </c>
    </row>
    <row r="302" spans="1:8">
      <c r="A302" s="45"/>
      <c r="B302" s="49" t="s">
        <v>1390</v>
      </c>
      <c r="C302" s="45"/>
      <c r="D302" s="45" t="s">
        <v>9</v>
      </c>
      <c r="E302" s="48">
        <v>51.55</v>
      </c>
      <c r="F302" s="48">
        <v>53.15</v>
      </c>
      <c r="G302" s="48"/>
      <c r="H302" s="3"/>
    </row>
    <row r="303" spans="1:8">
      <c r="A303" s="45"/>
      <c r="B303" s="49" t="s">
        <v>1392</v>
      </c>
      <c r="C303" s="45"/>
      <c r="D303" s="45" t="s">
        <v>9</v>
      </c>
      <c r="E303" s="48">
        <v>0</v>
      </c>
      <c r="F303" s="48">
        <v>0</v>
      </c>
      <c r="G303" s="48"/>
      <c r="H303" s="3"/>
    </row>
    <row r="304" spans="1:8" ht="60">
      <c r="A304" s="8"/>
      <c r="B304" s="17" t="s">
        <v>587</v>
      </c>
      <c r="C304" s="6" t="s">
        <v>588</v>
      </c>
      <c r="D304" s="6" t="s">
        <v>1132</v>
      </c>
      <c r="E304" s="11"/>
      <c r="F304" s="11"/>
      <c r="G304" s="11"/>
    </row>
    <row r="305" spans="1:8">
      <c r="A305" s="8"/>
      <c r="B305" s="17" t="s">
        <v>1390</v>
      </c>
      <c r="C305" s="6"/>
      <c r="D305" s="6"/>
      <c r="E305" s="11"/>
      <c r="F305" s="11">
        <v>8761</v>
      </c>
      <c r="G305" s="11"/>
    </row>
    <row r="306" spans="1:8">
      <c r="A306" s="8"/>
      <c r="B306" s="17" t="s">
        <v>1392</v>
      </c>
      <c r="C306" s="6"/>
      <c r="D306" s="6"/>
      <c r="E306" s="11"/>
      <c r="F306" s="11"/>
      <c r="G306" s="11"/>
    </row>
    <row r="307" spans="1:8" ht="45">
      <c r="A307" s="8"/>
      <c r="B307" s="17" t="s">
        <v>589</v>
      </c>
      <c r="C307" s="6" t="s">
        <v>590</v>
      </c>
      <c r="D307" s="6" t="s">
        <v>1132</v>
      </c>
      <c r="E307" s="11"/>
      <c r="F307" s="11"/>
      <c r="G307" s="11"/>
    </row>
    <row r="308" spans="1:8">
      <c r="A308" s="8"/>
      <c r="B308" s="17" t="s">
        <v>1390</v>
      </c>
      <c r="C308" s="6"/>
      <c r="D308" s="6"/>
      <c r="E308" s="11"/>
      <c r="F308" s="11">
        <v>13790</v>
      </c>
      <c r="G308" s="11"/>
    </row>
    <row r="309" spans="1:8">
      <c r="A309" s="8"/>
      <c r="B309" s="17" t="s">
        <v>1392</v>
      </c>
      <c r="C309" s="6"/>
      <c r="D309" s="6"/>
      <c r="E309" s="11"/>
      <c r="F309" s="11"/>
      <c r="G309" s="11"/>
    </row>
    <row r="310" spans="1:8" ht="45">
      <c r="A310" s="69" t="s">
        <v>591</v>
      </c>
      <c r="B310" s="70" t="s">
        <v>592</v>
      </c>
      <c r="C310" s="69"/>
      <c r="D310" s="69"/>
      <c r="E310" s="88"/>
      <c r="F310" s="88"/>
      <c r="G310" s="88"/>
      <c r="H310" s="3" t="s">
        <v>112</v>
      </c>
    </row>
    <row r="311" spans="1:8">
      <c r="A311" s="68"/>
      <c r="B311" s="70" t="s">
        <v>566</v>
      </c>
      <c r="C311" s="69"/>
      <c r="D311" s="69" t="s">
        <v>9</v>
      </c>
      <c r="E311" s="59" t="e">
        <f>E312/E313*100</f>
        <v>#DIV/0!</v>
      </c>
      <c r="F311" s="59" t="e">
        <f>F312/F313*100</f>
        <v>#DIV/0!</v>
      </c>
      <c r="G311" s="59" t="e">
        <f>G312/G313*100</f>
        <v>#DIV/0!</v>
      </c>
      <c r="H311" s="3"/>
    </row>
    <row r="312" spans="1:8" ht="60">
      <c r="A312" s="8"/>
      <c r="B312" s="17" t="s">
        <v>593</v>
      </c>
      <c r="C312" s="6" t="s">
        <v>594</v>
      </c>
      <c r="D312" s="6" t="s">
        <v>1132</v>
      </c>
      <c r="E312" s="11"/>
      <c r="F312" s="11"/>
      <c r="G312" s="11"/>
      <c r="H312" s="3"/>
    </row>
    <row r="313" spans="1:8" ht="60">
      <c r="A313" s="8"/>
      <c r="B313" s="17" t="s">
        <v>595</v>
      </c>
      <c r="C313" s="6" t="s">
        <v>594</v>
      </c>
      <c r="D313" s="6" t="s">
        <v>1132</v>
      </c>
      <c r="E313" s="11"/>
      <c r="F313" s="11"/>
      <c r="G313" s="11"/>
      <c r="H313" s="3"/>
    </row>
    <row r="314" spans="1:8">
      <c r="A314" s="68"/>
      <c r="B314" s="70" t="s">
        <v>573</v>
      </c>
      <c r="C314" s="69"/>
      <c r="D314" s="69" t="s">
        <v>9</v>
      </c>
      <c r="E314" s="59" t="e">
        <f>E315/E316*100</f>
        <v>#DIV/0!</v>
      </c>
      <c r="F314" s="59" t="e">
        <f>F315/F316*100</f>
        <v>#DIV/0!</v>
      </c>
      <c r="G314" s="59" t="e">
        <f>G315/G316*100</f>
        <v>#DIV/0!</v>
      </c>
      <c r="H314" s="3"/>
    </row>
    <row r="315" spans="1:8" ht="60">
      <c r="A315" s="8"/>
      <c r="B315" s="17" t="s">
        <v>596</v>
      </c>
      <c r="C315" s="6" t="s">
        <v>594</v>
      </c>
      <c r="D315" s="6" t="s">
        <v>1132</v>
      </c>
      <c r="E315" s="11"/>
      <c r="F315" s="11"/>
      <c r="G315" s="11"/>
      <c r="H315" s="3"/>
    </row>
    <row r="316" spans="1:8" ht="60">
      <c r="A316" s="8"/>
      <c r="B316" s="17" t="s">
        <v>597</v>
      </c>
      <c r="C316" s="6" t="s">
        <v>594</v>
      </c>
      <c r="D316" s="6" t="s">
        <v>1132</v>
      </c>
      <c r="E316" s="11"/>
      <c r="F316" s="11"/>
      <c r="G316" s="11"/>
    </row>
    <row r="317" spans="1:8" ht="75">
      <c r="A317" s="118" t="s">
        <v>1710</v>
      </c>
      <c r="B317" s="110" t="s">
        <v>1711</v>
      </c>
      <c r="C317" s="118"/>
      <c r="D317" s="118"/>
      <c r="E317" s="157"/>
      <c r="F317" s="157"/>
      <c r="G317" s="157"/>
    </row>
    <row r="318" spans="1:8">
      <c r="A318" s="118"/>
      <c r="B318" s="110" t="s">
        <v>1712</v>
      </c>
      <c r="C318" s="118"/>
      <c r="D318" s="118" t="s">
        <v>9</v>
      </c>
      <c r="E318" s="157" t="e">
        <f>E319/E320*100</f>
        <v>#DIV/0!</v>
      </c>
      <c r="F318" s="157" t="e">
        <f t="shared" ref="F318:G318" si="3">F319/F320*100</f>
        <v>#DIV/0!</v>
      </c>
      <c r="G318" s="157" t="e">
        <f t="shared" si="3"/>
        <v>#DIV/0!</v>
      </c>
    </row>
    <row r="319" spans="1:8" ht="45">
      <c r="A319" s="118"/>
      <c r="B319" s="110" t="s">
        <v>1713</v>
      </c>
      <c r="C319" s="118"/>
      <c r="D319" s="118" t="s">
        <v>1132</v>
      </c>
      <c r="E319" s="157"/>
      <c r="F319" s="157"/>
      <c r="G319" s="157"/>
    </row>
    <row r="320" spans="1:8" ht="45">
      <c r="A320" s="118"/>
      <c r="B320" s="110" t="s">
        <v>1714</v>
      </c>
      <c r="C320" s="118"/>
      <c r="D320" s="118" t="s">
        <v>1132</v>
      </c>
      <c r="E320" s="157"/>
      <c r="F320" s="157"/>
      <c r="G320" s="157"/>
    </row>
    <row r="321" spans="1:8">
      <c r="A321" s="118"/>
      <c r="B321" s="110" t="s">
        <v>1715</v>
      </c>
      <c r="C321" s="118"/>
      <c r="D321" s="118" t="s">
        <v>9</v>
      </c>
      <c r="E321" s="157" t="e">
        <f>E322/E323*100</f>
        <v>#DIV/0!</v>
      </c>
      <c r="F321" s="157" t="e">
        <f t="shared" ref="F321" si="4">F322/F323*100</f>
        <v>#DIV/0!</v>
      </c>
      <c r="G321" s="157" t="e">
        <f t="shared" ref="G321" si="5">G322/G323*100</f>
        <v>#DIV/0!</v>
      </c>
    </row>
    <row r="322" spans="1:8" ht="45">
      <c r="A322" s="118"/>
      <c r="B322" s="110" t="s">
        <v>1716</v>
      </c>
      <c r="C322" s="118"/>
      <c r="D322" s="118" t="s">
        <v>1132</v>
      </c>
      <c r="E322" s="157"/>
      <c r="F322" s="157"/>
      <c r="G322" s="157"/>
    </row>
    <row r="323" spans="1:8" ht="30">
      <c r="A323" s="118"/>
      <c r="B323" s="110" t="s">
        <v>1717</v>
      </c>
      <c r="C323" s="118"/>
      <c r="D323" s="118" t="s">
        <v>1132</v>
      </c>
      <c r="E323" s="157"/>
      <c r="F323" s="157"/>
      <c r="G323" s="157"/>
    </row>
    <row r="324" spans="1:8" ht="60">
      <c r="A324" s="50" t="s">
        <v>598</v>
      </c>
      <c r="B324" s="51" t="s">
        <v>599</v>
      </c>
      <c r="C324" s="47"/>
      <c r="D324" s="47"/>
      <c r="E324" s="47"/>
      <c r="F324" s="47"/>
      <c r="G324" s="47"/>
    </row>
    <row r="325" spans="1:8" ht="60">
      <c r="A325" s="98" t="s">
        <v>600</v>
      </c>
      <c r="B325" s="142" t="s">
        <v>1344</v>
      </c>
      <c r="C325" s="143"/>
      <c r="D325" s="98"/>
      <c r="E325" s="59"/>
      <c r="F325" s="59"/>
      <c r="G325" s="59"/>
      <c r="H325" s="3" t="s">
        <v>616</v>
      </c>
    </row>
    <row r="326" spans="1:8">
      <c r="A326" s="69"/>
      <c r="B326" s="142" t="s">
        <v>1346</v>
      </c>
      <c r="C326" s="98"/>
      <c r="D326" s="98" t="s">
        <v>9</v>
      </c>
      <c r="E326" s="144" t="e">
        <f>E327/E328*100</f>
        <v>#DIV/0!</v>
      </c>
      <c r="F326" s="144">
        <f>F327/F328*100</f>
        <v>100</v>
      </c>
      <c r="G326" s="144" t="e">
        <f>G327/G328*100</f>
        <v>#DIV/0!</v>
      </c>
      <c r="H326" s="3"/>
    </row>
    <row r="327" spans="1:8" ht="60">
      <c r="A327" s="6"/>
      <c r="B327" s="17" t="s">
        <v>601</v>
      </c>
      <c r="C327" s="6" t="s">
        <v>602</v>
      </c>
      <c r="D327" s="13" t="s">
        <v>1324</v>
      </c>
      <c r="E327" s="11"/>
      <c r="F327" s="11">
        <v>8</v>
      </c>
      <c r="G327" s="11"/>
      <c r="H327" s="3"/>
    </row>
    <row r="328" spans="1:8" ht="75">
      <c r="A328" s="8"/>
      <c r="B328" s="17" t="s">
        <v>603</v>
      </c>
      <c r="C328" s="6" t="s">
        <v>604</v>
      </c>
      <c r="D328" s="13" t="s">
        <v>1324</v>
      </c>
      <c r="E328" s="11"/>
      <c r="F328" s="11">
        <v>8</v>
      </c>
      <c r="G328" s="11"/>
    </row>
    <row r="329" spans="1:8" ht="45">
      <c r="A329" s="47"/>
      <c r="B329" s="46" t="s">
        <v>606</v>
      </c>
      <c r="C329" s="45"/>
      <c r="D329" s="45" t="s">
        <v>9</v>
      </c>
      <c r="E329" s="53" t="e">
        <f>E330/E331*100</f>
        <v>#DIV/0!</v>
      </c>
      <c r="F329" s="53" t="e">
        <f>F330/F331*100</f>
        <v>#DIV/0!</v>
      </c>
      <c r="G329" s="53" t="e">
        <f>G330/G331*100</f>
        <v>#DIV/0!</v>
      </c>
    </row>
    <row r="330" spans="1:8" ht="60">
      <c r="A330" s="8"/>
      <c r="B330" s="17" t="s">
        <v>607</v>
      </c>
      <c r="C330" s="6" t="s">
        <v>602</v>
      </c>
      <c r="D330" s="13" t="s">
        <v>1324</v>
      </c>
      <c r="E330" s="11"/>
      <c r="F330" s="11">
        <v>0</v>
      </c>
      <c r="G330" s="11"/>
    </row>
    <row r="331" spans="1:8" ht="60">
      <c r="A331" s="8"/>
      <c r="B331" s="115" t="s">
        <v>608</v>
      </c>
      <c r="C331" s="91" t="s">
        <v>604</v>
      </c>
      <c r="D331" s="94" t="s">
        <v>1324</v>
      </c>
      <c r="E331" s="11"/>
      <c r="F331" s="11">
        <v>0</v>
      </c>
      <c r="G331" s="11"/>
    </row>
    <row r="332" spans="1:8">
      <c r="A332" s="68"/>
      <c r="B332" s="142" t="s">
        <v>1345</v>
      </c>
      <c r="C332" s="98"/>
      <c r="D332" s="143"/>
      <c r="E332" s="88"/>
      <c r="F332" s="88"/>
      <c r="G332" s="88"/>
    </row>
    <row r="333" spans="1:8">
      <c r="A333" s="68"/>
      <c r="B333" s="122" t="s">
        <v>605</v>
      </c>
      <c r="C333" s="98"/>
      <c r="D333" s="98"/>
      <c r="E333" s="59"/>
      <c r="F333" s="59"/>
      <c r="G333" s="59"/>
    </row>
    <row r="334" spans="1:8">
      <c r="A334" s="68"/>
      <c r="B334" s="46" t="s">
        <v>1390</v>
      </c>
      <c r="C334" s="69"/>
      <c r="D334" s="98" t="s">
        <v>9</v>
      </c>
      <c r="E334" s="144" t="e">
        <f t="shared" ref="E334:E335" si="6">E337/E340*100</f>
        <v>#DIV/0!</v>
      </c>
      <c r="F334" s="95">
        <v>117.14</v>
      </c>
      <c r="G334" s="95" t="e">
        <f t="shared" ref="F334:G335" si="7">G337/G340*100</f>
        <v>#DIV/0!</v>
      </c>
    </row>
    <row r="335" spans="1:8">
      <c r="A335" s="68"/>
      <c r="B335" s="46" t="s">
        <v>1392</v>
      </c>
      <c r="C335" s="69"/>
      <c r="D335" s="98" t="s">
        <v>9</v>
      </c>
      <c r="E335" s="144" t="e">
        <f t="shared" si="6"/>
        <v>#DIV/0!</v>
      </c>
      <c r="F335" s="95">
        <f t="shared" si="7"/>
        <v>100</v>
      </c>
      <c r="G335" s="95" t="e">
        <f t="shared" si="7"/>
        <v>#DIV/0!</v>
      </c>
    </row>
    <row r="336" spans="1:8" ht="60">
      <c r="A336" s="8"/>
      <c r="B336" s="17" t="s">
        <v>609</v>
      </c>
      <c r="C336" s="6" t="s">
        <v>610</v>
      </c>
      <c r="D336" s="13" t="s">
        <v>1324</v>
      </c>
      <c r="E336" s="11"/>
      <c r="F336" s="11"/>
      <c r="G336" s="11"/>
    </row>
    <row r="337" spans="1:8">
      <c r="A337" s="8"/>
      <c r="B337" s="17" t="s">
        <v>1390</v>
      </c>
      <c r="C337" s="6"/>
      <c r="D337" s="13"/>
      <c r="E337" s="11"/>
      <c r="F337" s="11">
        <v>24</v>
      </c>
      <c r="G337" s="11"/>
    </row>
    <row r="338" spans="1:8">
      <c r="A338" s="8"/>
      <c r="B338" s="17" t="s">
        <v>1392</v>
      </c>
      <c r="C338" s="6"/>
      <c r="D338" s="13"/>
      <c r="E338" s="11"/>
      <c r="F338" s="11">
        <v>2</v>
      </c>
      <c r="G338" s="11"/>
    </row>
    <row r="339" spans="1:8" ht="60">
      <c r="A339" s="8"/>
      <c r="B339" s="17" t="s">
        <v>611</v>
      </c>
      <c r="C339" s="6" t="s">
        <v>612</v>
      </c>
      <c r="D339" s="13" t="s">
        <v>1324</v>
      </c>
      <c r="E339" s="11"/>
      <c r="F339" s="11"/>
      <c r="G339" s="11"/>
    </row>
    <row r="340" spans="1:8">
      <c r="A340" s="8"/>
      <c r="B340" s="17" t="s">
        <v>1390</v>
      </c>
      <c r="C340" s="6"/>
      <c r="D340" s="13"/>
      <c r="E340" s="11"/>
      <c r="F340" s="11">
        <v>21</v>
      </c>
      <c r="G340" s="11"/>
    </row>
    <row r="341" spans="1:8">
      <c r="A341" s="8"/>
      <c r="B341" s="17" t="s">
        <v>1392</v>
      </c>
      <c r="C341" s="6"/>
      <c r="D341" s="13"/>
      <c r="E341" s="11"/>
      <c r="F341" s="11">
        <v>2</v>
      </c>
      <c r="G341" s="11"/>
    </row>
    <row r="342" spans="1:8" ht="45">
      <c r="A342" s="8"/>
      <c r="B342" s="17" t="s">
        <v>613</v>
      </c>
      <c r="C342" s="6"/>
      <c r="D342" s="13" t="s">
        <v>9</v>
      </c>
      <c r="E342" s="9"/>
      <c r="F342" s="9"/>
      <c r="G342" s="9"/>
    </row>
    <row r="343" spans="1:8">
      <c r="A343" s="47"/>
      <c r="B343" s="46" t="s">
        <v>1390</v>
      </c>
      <c r="C343" s="45"/>
      <c r="D343" s="45"/>
      <c r="E343" s="53" t="e">
        <f t="shared" ref="E343:G344" si="8">E346/E349*100</f>
        <v>#DIV/0!</v>
      </c>
      <c r="F343" s="53">
        <f t="shared" si="8"/>
        <v>100</v>
      </c>
      <c r="G343" s="53" t="e">
        <f t="shared" si="8"/>
        <v>#DIV/0!</v>
      </c>
    </row>
    <row r="344" spans="1:8">
      <c r="A344" s="47"/>
      <c r="B344" s="46" t="s">
        <v>1392</v>
      </c>
      <c r="C344" s="45"/>
      <c r="D344" s="45"/>
      <c r="E344" s="53" t="e">
        <f t="shared" si="8"/>
        <v>#DIV/0!</v>
      </c>
      <c r="F344" s="53" t="e">
        <f t="shared" si="8"/>
        <v>#DIV/0!</v>
      </c>
      <c r="G344" s="53" t="e">
        <f t="shared" si="8"/>
        <v>#DIV/0!</v>
      </c>
    </row>
    <row r="345" spans="1:8" ht="60">
      <c r="A345" s="8"/>
      <c r="B345" s="17" t="s">
        <v>614</v>
      </c>
      <c r="C345" s="6" t="s">
        <v>610</v>
      </c>
      <c r="D345" s="13" t="s">
        <v>1324</v>
      </c>
      <c r="E345" s="11"/>
      <c r="F345" s="11"/>
      <c r="G345" s="11"/>
    </row>
    <row r="346" spans="1:8">
      <c r="A346" s="8"/>
      <c r="B346" s="17" t="s">
        <v>1390</v>
      </c>
      <c r="C346" s="6"/>
      <c r="D346" s="13"/>
      <c r="E346" s="11"/>
      <c r="F346" s="11">
        <v>9</v>
      </c>
      <c r="G346" s="11"/>
    </row>
    <row r="347" spans="1:8">
      <c r="A347" s="8"/>
      <c r="B347" s="17" t="s">
        <v>1392</v>
      </c>
      <c r="C347" s="6"/>
      <c r="D347" s="13"/>
      <c r="E347" s="11"/>
      <c r="F347" s="11">
        <v>0</v>
      </c>
      <c r="G347" s="11"/>
    </row>
    <row r="348" spans="1:8" ht="60">
      <c r="A348" s="8"/>
      <c r="B348" s="17" t="s">
        <v>615</v>
      </c>
      <c r="C348" s="6" t="s">
        <v>612</v>
      </c>
      <c r="D348" s="13" t="s">
        <v>1324</v>
      </c>
      <c r="E348" s="11"/>
      <c r="F348" s="11"/>
      <c r="G348" s="11"/>
    </row>
    <row r="349" spans="1:8">
      <c r="A349" s="8"/>
      <c r="B349" s="17" t="s">
        <v>1390</v>
      </c>
      <c r="C349" s="6"/>
      <c r="D349" s="13"/>
      <c r="E349" s="11"/>
      <c r="F349" s="11">
        <v>9</v>
      </c>
      <c r="G349" s="11"/>
    </row>
    <row r="350" spans="1:8">
      <c r="A350" s="8"/>
      <c r="B350" s="17" t="s">
        <v>1392</v>
      </c>
      <c r="C350" s="6"/>
      <c r="D350" s="13"/>
      <c r="E350" s="11"/>
      <c r="F350" s="11">
        <v>0</v>
      </c>
      <c r="G350" s="11"/>
    </row>
    <row r="351" spans="1:8" ht="60">
      <c r="A351" s="50" t="s">
        <v>617</v>
      </c>
      <c r="B351" s="51" t="s">
        <v>618</v>
      </c>
      <c r="C351" s="47"/>
      <c r="D351" s="47"/>
      <c r="E351" s="47"/>
      <c r="F351" s="47"/>
      <c r="G351" s="47"/>
    </row>
    <row r="352" spans="1:8" ht="90">
      <c r="A352" s="45" t="s">
        <v>620</v>
      </c>
      <c r="B352" s="46" t="s">
        <v>619</v>
      </c>
      <c r="C352" s="47"/>
      <c r="D352" s="45"/>
      <c r="E352" s="53"/>
      <c r="F352" s="53"/>
      <c r="G352" s="53"/>
      <c r="H352" s="3" t="s">
        <v>634</v>
      </c>
    </row>
    <row r="353" spans="1:7">
      <c r="A353" s="47"/>
      <c r="B353" s="46" t="s">
        <v>605</v>
      </c>
      <c r="C353" s="45"/>
      <c r="D353" s="45"/>
      <c r="E353" s="53"/>
      <c r="F353" s="53"/>
      <c r="G353" s="53"/>
    </row>
    <row r="354" spans="1:7">
      <c r="A354" s="47"/>
      <c r="B354" s="49" t="s">
        <v>1390</v>
      </c>
      <c r="C354" s="45"/>
      <c r="D354" s="45" t="s">
        <v>9</v>
      </c>
      <c r="E354" s="48">
        <v>2.4500000000000002</v>
      </c>
      <c r="F354" s="48">
        <f>(F357+F360)/(F363+F366)*100</f>
        <v>8.1110878237116921</v>
      </c>
      <c r="G354" s="48" t="e">
        <f>(G357+G360)/(G363+G366)*100</f>
        <v>#DIV/0!</v>
      </c>
    </row>
    <row r="355" spans="1:7">
      <c r="A355" s="47"/>
      <c r="B355" s="49" t="s">
        <v>1392</v>
      </c>
      <c r="C355" s="45"/>
      <c r="D355" s="45" t="s">
        <v>9</v>
      </c>
      <c r="E355" s="48">
        <v>0</v>
      </c>
      <c r="F355" s="48" t="e">
        <f>(F358+F361)/(F364+F367)*100</f>
        <v>#DIV/0!</v>
      </c>
      <c r="G355" s="48" t="e">
        <f>(G358+G361)/(G364+G367)*100</f>
        <v>#DIV/0!</v>
      </c>
    </row>
    <row r="356" spans="1:7" ht="75">
      <c r="A356" s="8"/>
      <c r="B356" s="17" t="s">
        <v>621</v>
      </c>
      <c r="C356" s="6" t="s">
        <v>622</v>
      </c>
      <c r="D356" s="13" t="s">
        <v>1326</v>
      </c>
      <c r="E356" s="11"/>
      <c r="F356" s="11"/>
      <c r="G356" s="11"/>
    </row>
    <row r="357" spans="1:7">
      <c r="A357" s="8"/>
      <c r="B357" s="17" t="s">
        <v>1390</v>
      </c>
      <c r="C357" s="6"/>
      <c r="D357" s="13"/>
      <c r="E357" s="11"/>
      <c r="F357" s="11">
        <v>0</v>
      </c>
      <c r="G357" s="11"/>
    </row>
    <row r="358" spans="1:7">
      <c r="A358" s="8"/>
      <c r="B358" s="17" t="s">
        <v>1392</v>
      </c>
      <c r="C358" s="6"/>
      <c r="D358" s="13"/>
      <c r="E358" s="11"/>
      <c r="F358" s="11">
        <v>0</v>
      </c>
      <c r="G358" s="11"/>
    </row>
    <row r="359" spans="1:7" ht="105">
      <c r="A359" s="8"/>
      <c r="B359" s="17" t="s">
        <v>623</v>
      </c>
      <c r="C359" s="6" t="s">
        <v>624</v>
      </c>
      <c r="D359" s="13" t="s">
        <v>1326</v>
      </c>
      <c r="E359" s="11"/>
      <c r="F359" s="11"/>
      <c r="G359" s="11"/>
    </row>
    <row r="360" spans="1:7">
      <c r="A360" s="8"/>
      <c r="B360" s="17" t="s">
        <v>1390</v>
      </c>
      <c r="C360" s="6"/>
      <c r="D360" s="13"/>
      <c r="E360" s="11"/>
      <c r="F360" s="9">
        <v>65558.5</v>
      </c>
      <c r="G360" s="9"/>
    </row>
    <row r="361" spans="1:7">
      <c r="A361" s="8"/>
      <c r="B361" s="17" t="s">
        <v>1392</v>
      </c>
      <c r="C361" s="6"/>
      <c r="D361" s="13"/>
      <c r="E361" s="11"/>
      <c r="F361" s="11">
        <v>0</v>
      </c>
      <c r="G361" s="11"/>
    </row>
    <row r="362" spans="1:7" ht="60">
      <c r="A362" s="8"/>
      <c r="B362" s="17" t="s">
        <v>626</v>
      </c>
      <c r="C362" s="6" t="s">
        <v>627</v>
      </c>
      <c r="D362" s="13" t="s">
        <v>1326</v>
      </c>
      <c r="E362" s="11"/>
      <c r="F362" s="11"/>
      <c r="G362" s="11"/>
    </row>
    <row r="363" spans="1:7">
      <c r="A363" s="8"/>
      <c r="B363" s="17" t="s">
        <v>1390</v>
      </c>
      <c r="C363" s="6"/>
      <c r="D363" s="13"/>
      <c r="E363" s="11"/>
      <c r="F363" s="11">
        <v>0</v>
      </c>
      <c r="G363" s="11"/>
    </row>
    <row r="364" spans="1:7">
      <c r="A364" s="8"/>
      <c r="B364" s="17" t="s">
        <v>1392</v>
      </c>
      <c r="C364" s="6"/>
      <c r="D364" s="13"/>
      <c r="E364" s="11"/>
      <c r="F364" s="11">
        <v>0</v>
      </c>
      <c r="G364" s="11"/>
    </row>
    <row r="365" spans="1:7" ht="90">
      <c r="A365" s="8"/>
      <c r="B365" s="17" t="s">
        <v>628</v>
      </c>
      <c r="C365" s="6" t="s">
        <v>633</v>
      </c>
      <c r="D365" s="13" t="s">
        <v>1326</v>
      </c>
      <c r="E365" s="11"/>
      <c r="F365" s="11"/>
      <c r="G365" s="11"/>
    </row>
    <row r="366" spans="1:7">
      <c r="A366" s="8"/>
      <c r="B366" s="17" t="s">
        <v>1390</v>
      </c>
      <c r="C366" s="6"/>
      <c r="D366" s="13"/>
      <c r="E366" s="11"/>
      <c r="F366" s="9">
        <v>808257.8</v>
      </c>
      <c r="G366" s="9"/>
    </row>
    <row r="367" spans="1:7">
      <c r="A367" s="8"/>
      <c r="B367" s="17" t="s">
        <v>1392</v>
      </c>
      <c r="C367" s="6"/>
      <c r="D367" s="13"/>
      <c r="E367" s="11"/>
      <c r="F367" s="11">
        <v>0</v>
      </c>
      <c r="G367" s="11"/>
    </row>
    <row r="368" spans="1:7">
      <c r="A368" s="47"/>
      <c r="B368" s="46" t="s">
        <v>625</v>
      </c>
      <c r="C368" s="45"/>
      <c r="D368" s="45"/>
      <c r="E368" s="53"/>
      <c r="F368" s="53"/>
      <c r="G368" s="53"/>
    </row>
    <row r="369" spans="1:8">
      <c r="A369" s="47"/>
      <c r="B369" s="49" t="s">
        <v>1390</v>
      </c>
      <c r="C369" s="45"/>
      <c r="D369" s="45" t="s">
        <v>9</v>
      </c>
      <c r="E369" s="48">
        <v>0</v>
      </c>
      <c r="F369" s="48">
        <f>F372/F375*100</f>
        <v>0</v>
      </c>
      <c r="G369" s="48" t="e">
        <f>G372/G375*100</f>
        <v>#DIV/0!</v>
      </c>
    </row>
    <row r="370" spans="1:8">
      <c r="A370" s="47"/>
      <c r="B370" s="49" t="s">
        <v>1392</v>
      </c>
      <c r="C370" s="45"/>
      <c r="D370" s="45" t="s">
        <v>9</v>
      </c>
      <c r="E370" s="48">
        <v>0</v>
      </c>
      <c r="F370" s="48">
        <f>F373/F376*100</f>
        <v>100</v>
      </c>
      <c r="G370" s="48" t="e">
        <f>G373/G376*100</f>
        <v>#DIV/0!</v>
      </c>
    </row>
    <row r="371" spans="1:8" ht="90">
      <c r="A371" s="8"/>
      <c r="B371" s="17" t="s">
        <v>630</v>
      </c>
      <c r="C371" s="6" t="s">
        <v>631</v>
      </c>
      <c r="D371" s="13" t="s">
        <v>1326</v>
      </c>
      <c r="E371" s="11"/>
      <c r="F371" s="11"/>
      <c r="G371" s="11"/>
    </row>
    <row r="372" spans="1:8">
      <c r="A372" s="8"/>
      <c r="B372" s="17" t="s">
        <v>1390</v>
      </c>
      <c r="C372" s="6"/>
      <c r="D372" s="13"/>
      <c r="E372" s="11"/>
      <c r="F372" s="9">
        <v>0</v>
      </c>
      <c r="G372" s="9"/>
    </row>
    <row r="373" spans="1:8">
      <c r="A373" s="8"/>
      <c r="B373" s="17" t="s">
        <v>1392</v>
      </c>
      <c r="C373" s="6"/>
      <c r="D373" s="13"/>
      <c r="E373" s="11"/>
      <c r="F373" s="9">
        <v>17223.400000000001</v>
      </c>
      <c r="G373" s="9"/>
    </row>
    <row r="374" spans="1:8" ht="75">
      <c r="A374" s="8"/>
      <c r="B374" s="17" t="s">
        <v>632</v>
      </c>
      <c r="C374" s="6" t="s">
        <v>629</v>
      </c>
      <c r="D374" s="13" t="s">
        <v>1326</v>
      </c>
      <c r="E374" s="11"/>
      <c r="F374" s="11"/>
      <c r="G374" s="11"/>
    </row>
    <row r="375" spans="1:8">
      <c r="A375" s="8"/>
      <c r="B375" s="17" t="s">
        <v>1390</v>
      </c>
      <c r="C375" s="6"/>
      <c r="D375" s="13"/>
      <c r="E375" s="11"/>
      <c r="F375" s="9">
        <v>1366.1</v>
      </c>
      <c r="G375" s="9"/>
    </row>
    <row r="376" spans="1:8">
      <c r="A376" s="8"/>
      <c r="B376" s="17" t="s">
        <v>1392</v>
      </c>
      <c r="C376" s="6"/>
      <c r="D376" s="13"/>
      <c r="E376" s="11"/>
      <c r="F376" s="9">
        <v>17223.400000000001</v>
      </c>
      <c r="G376" s="9"/>
    </row>
    <row r="377" spans="1:8" ht="75">
      <c r="A377" s="45" t="s">
        <v>635</v>
      </c>
      <c r="B377" s="46" t="s">
        <v>636</v>
      </c>
      <c r="C377" s="45"/>
      <c r="D377" s="47"/>
      <c r="E377" s="52"/>
      <c r="F377" s="52"/>
      <c r="G377" s="52"/>
      <c r="H377" s="3" t="s">
        <v>323</v>
      </c>
    </row>
    <row r="378" spans="1:8">
      <c r="A378" s="45"/>
      <c r="B378" s="46" t="s">
        <v>605</v>
      </c>
      <c r="C378" s="45"/>
      <c r="D378" s="45"/>
      <c r="E378" s="53"/>
      <c r="F378" s="53"/>
      <c r="G378" s="53"/>
    </row>
    <row r="379" spans="1:8">
      <c r="A379" s="45"/>
      <c r="B379" s="49" t="s">
        <v>1390</v>
      </c>
      <c r="C379" s="45"/>
      <c r="D379" s="45" t="s">
        <v>9</v>
      </c>
      <c r="E379" s="48">
        <v>13</v>
      </c>
      <c r="F379" s="48">
        <f>F382/F385*100</f>
        <v>6.7848083931005734</v>
      </c>
      <c r="G379" s="48" t="e">
        <f>G382/G385*100</f>
        <v>#DIV/0!</v>
      </c>
    </row>
    <row r="380" spans="1:8">
      <c r="A380" s="45"/>
      <c r="B380" s="49" t="s">
        <v>1392</v>
      </c>
      <c r="C380" s="45"/>
      <c r="D380" s="45" t="s">
        <v>9</v>
      </c>
      <c r="E380" s="48">
        <v>100</v>
      </c>
      <c r="F380" s="48">
        <f>F383/F386*100</f>
        <v>100</v>
      </c>
      <c r="G380" s="48" t="e">
        <f>G383/G386*100</f>
        <v>#DIV/0!</v>
      </c>
    </row>
    <row r="381" spans="1:8" ht="105">
      <c r="A381" s="6"/>
      <c r="B381" s="17" t="s">
        <v>638</v>
      </c>
      <c r="C381" s="6" t="s">
        <v>639</v>
      </c>
      <c r="D381" s="13" t="s">
        <v>1326</v>
      </c>
      <c r="E381" s="11"/>
      <c r="F381" s="11"/>
      <c r="G381" s="11"/>
    </row>
    <row r="382" spans="1:8">
      <c r="A382" s="6"/>
      <c r="B382" s="17" t="s">
        <v>1390</v>
      </c>
      <c r="C382" s="6"/>
      <c r="D382" s="13"/>
      <c r="E382" s="11"/>
      <c r="F382" s="9">
        <v>197977.9</v>
      </c>
      <c r="G382" s="9"/>
    </row>
    <row r="383" spans="1:8">
      <c r="A383" s="6"/>
      <c r="B383" s="17" t="s">
        <v>1392</v>
      </c>
      <c r="C383" s="6"/>
      <c r="D383" s="13"/>
      <c r="E383" s="11"/>
      <c r="F383" s="11">
        <v>3132</v>
      </c>
      <c r="G383" s="11"/>
    </row>
    <row r="384" spans="1:8" ht="90">
      <c r="A384" s="6"/>
      <c r="B384" s="17" t="s">
        <v>640</v>
      </c>
      <c r="C384" s="6" t="s">
        <v>641</v>
      </c>
      <c r="D384" s="13" t="s">
        <v>1326</v>
      </c>
      <c r="E384" s="11"/>
      <c r="F384" s="11"/>
      <c r="G384" s="11"/>
    </row>
    <row r="385" spans="1:8">
      <c r="A385" s="6"/>
      <c r="B385" s="17" t="s">
        <v>1390</v>
      </c>
      <c r="C385" s="6"/>
      <c r="D385" s="13"/>
      <c r="E385" s="11"/>
      <c r="F385" s="9">
        <v>2917958.6</v>
      </c>
      <c r="G385" s="9"/>
    </row>
    <row r="386" spans="1:8">
      <c r="A386" s="6"/>
      <c r="B386" s="17" t="s">
        <v>1392</v>
      </c>
      <c r="C386" s="6"/>
      <c r="D386" s="13"/>
      <c r="E386" s="11"/>
      <c r="F386" s="11">
        <v>3132</v>
      </c>
      <c r="G386" s="11"/>
    </row>
    <row r="387" spans="1:8">
      <c r="A387" s="47"/>
      <c r="B387" s="46" t="s">
        <v>637</v>
      </c>
      <c r="C387" s="45"/>
      <c r="D387" s="45"/>
      <c r="E387" s="53"/>
      <c r="F387" s="53"/>
      <c r="G387" s="53"/>
    </row>
    <row r="388" spans="1:8">
      <c r="A388" s="47"/>
      <c r="B388" s="49" t="s">
        <v>1390</v>
      </c>
      <c r="C388" s="45"/>
      <c r="D388" s="45" t="s">
        <v>9</v>
      </c>
      <c r="E388" s="48">
        <v>0</v>
      </c>
      <c r="F388" s="48">
        <v>0</v>
      </c>
      <c r="G388" s="48">
        <v>0</v>
      </c>
    </row>
    <row r="389" spans="1:8">
      <c r="A389" s="47"/>
      <c r="B389" s="49" t="s">
        <v>1392</v>
      </c>
      <c r="C389" s="45"/>
      <c r="D389" s="45" t="s">
        <v>9</v>
      </c>
      <c r="E389" s="48">
        <v>0</v>
      </c>
      <c r="F389" s="48">
        <v>0</v>
      </c>
      <c r="G389" s="48">
        <v>0</v>
      </c>
    </row>
    <row r="390" spans="1:8" ht="90">
      <c r="A390" s="8"/>
      <c r="B390" s="17" t="s">
        <v>642</v>
      </c>
      <c r="C390" s="6" t="s">
        <v>643</v>
      </c>
      <c r="D390" s="13" t="s">
        <v>1326</v>
      </c>
      <c r="E390" s="11"/>
      <c r="F390" s="11"/>
      <c r="G390" s="11"/>
    </row>
    <row r="391" spans="1:8">
      <c r="A391" s="8"/>
      <c r="B391" s="17" t="s">
        <v>1390</v>
      </c>
      <c r="C391" s="6"/>
      <c r="D391" s="13"/>
      <c r="E391" s="11"/>
      <c r="F391" s="9"/>
      <c r="G391" s="9"/>
    </row>
    <row r="392" spans="1:8">
      <c r="A392" s="8"/>
      <c r="B392" s="17" t="s">
        <v>1392</v>
      </c>
      <c r="C392" s="6"/>
      <c r="D392" s="13"/>
      <c r="E392" s="11"/>
      <c r="F392" s="9"/>
      <c r="G392" s="9"/>
    </row>
    <row r="393" spans="1:8" ht="75">
      <c r="A393" s="8"/>
      <c r="B393" s="17" t="s">
        <v>644</v>
      </c>
      <c r="C393" s="6" t="s">
        <v>645</v>
      </c>
      <c r="D393" s="13" t="s">
        <v>1326</v>
      </c>
      <c r="E393" s="11"/>
      <c r="F393" s="11"/>
      <c r="G393" s="11"/>
    </row>
    <row r="394" spans="1:8">
      <c r="A394" s="8"/>
      <c r="B394" s="17" t="s">
        <v>1390</v>
      </c>
      <c r="C394" s="6"/>
      <c r="D394" s="13"/>
      <c r="E394" s="11"/>
      <c r="F394" s="9"/>
      <c r="G394" s="9"/>
    </row>
    <row r="395" spans="1:8">
      <c r="A395" s="8"/>
      <c r="B395" s="17" t="s">
        <v>1392</v>
      </c>
      <c r="C395" s="6"/>
      <c r="D395" s="13"/>
      <c r="E395" s="11"/>
      <c r="F395" s="9"/>
      <c r="G395" s="9"/>
    </row>
    <row r="396" spans="1:8" ht="30">
      <c r="A396" s="45" t="s">
        <v>646</v>
      </c>
      <c r="B396" s="46" t="s">
        <v>1347</v>
      </c>
      <c r="C396" s="45"/>
      <c r="D396" s="47"/>
      <c r="E396" s="52"/>
      <c r="F396" s="52"/>
      <c r="G396" s="52"/>
    </row>
    <row r="397" spans="1:8" ht="135">
      <c r="A397" s="47"/>
      <c r="B397" s="46" t="s">
        <v>647</v>
      </c>
      <c r="C397" s="45"/>
      <c r="D397" s="45" t="s">
        <v>1326</v>
      </c>
      <c r="E397" s="48">
        <v>188.48</v>
      </c>
      <c r="F397" s="48">
        <f>F398/(F399+F400+F401+F402+F403+F404+F405+F406)</f>
        <v>0</v>
      </c>
      <c r="G397" s="48" t="e">
        <f>G398/(G399+G400+G401+G402+G403+G404+G405+G406)</f>
        <v>#DIV/0!</v>
      </c>
      <c r="H397" s="3" t="s">
        <v>654</v>
      </c>
    </row>
    <row r="398" spans="1:8" ht="60">
      <c r="A398" s="8"/>
      <c r="B398" s="17" t="s">
        <v>648</v>
      </c>
      <c r="C398" s="6" t="s">
        <v>627</v>
      </c>
      <c r="D398" s="13" t="s">
        <v>1326</v>
      </c>
      <c r="E398" s="11"/>
      <c r="F398" s="11">
        <v>0</v>
      </c>
      <c r="G398" s="11"/>
    </row>
    <row r="399" spans="1:8" ht="60">
      <c r="A399" s="8"/>
      <c r="B399" s="17" t="s">
        <v>476</v>
      </c>
      <c r="C399" s="6" t="s">
        <v>415</v>
      </c>
      <c r="D399" s="13" t="s">
        <v>1132</v>
      </c>
      <c r="E399" s="11"/>
      <c r="F399" s="11">
        <v>6084</v>
      </c>
      <c r="G399" s="11"/>
    </row>
    <row r="400" spans="1:8" ht="60">
      <c r="A400" s="8"/>
      <c r="B400" s="17" t="s">
        <v>477</v>
      </c>
      <c r="C400" s="6" t="s">
        <v>416</v>
      </c>
      <c r="D400" s="13" t="s">
        <v>1132</v>
      </c>
      <c r="E400" s="11"/>
      <c r="F400" s="11">
        <v>425</v>
      </c>
      <c r="G400" s="11"/>
    </row>
    <row r="401" spans="1:8" ht="60">
      <c r="A401" s="8"/>
      <c r="B401" s="17" t="s">
        <v>478</v>
      </c>
      <c r="C401" s="6" t="s">
        <v>479</v>
      </c>
      <c r="D401" s="13" t="s">
        <v>1132</v>
      </c>
      <c r="E401" s="11"/>
      <c r="F401" s="11">
        <v>0</v>
      </c>
      <c r="G401" s="11"/>
    </row>
    <row r="402" spans="1:8" ht="60">
      <c r="A402" s="8"/>
      <c r="B402" s="17" t="s">
        <v>480</v>
      </c>
      <c r="C402" s="6" t="s">
        <v>400</v>
      </c>
      <c r="D402" s="13" t="s">
        <v>1132</v>
      </c>
      <c r="E402" s="11"/>
      <c r="F402" s="11">
        <v>0</v>
      </c>
      <c r="G402" s="11"/>
    </row>
    <row r="403" spans="1:8" ht="60">
      <c r="A403" s="8"/>
      <c r="B403" s="17" t="s">
        <v>481</v>
      </c>
      <c r="C403" s="6" t="s">
        <v>399</v>
      </c>
      <c r="D403" s="13" t="s">
        <v>1132</v>
      </c>
      <c r="E403" s="11"/>
      <c r="F403" s="11">
        <v>0</v>
      </c>
      <c r="G403" s="11"/>
    </row>
    <row r="404" spans="1:8" ht="60">
      <c r="A404" s="8"/>
      <c r="B404" s="17" t="s">
        <v>482</v>
      </c>
      <c r="C404" s="6" t="s">
        <v>401</v>
      </c>
      <c r="D404" s="13" t="s">
        <v>1132</v>
      </c>
      <c r="E404" s="11"/>
      <c r="F404" s="11">
        <v>0</v>
      </c>
      <c r="G404" s="11"/>
    </row>
    <row r="405" spans="1:8" ht="60">
      <c r="A405" s="8"/>
      <c r="B405" s="17" t="s">
        <v>483</v>
      </c>
      <c r="C405" s="6" t="s">
        <v>484</v>
      </c>
      <c r="D405" s="13" t="s">
        <v>1132</v>
      </c>
      <c r="E405" s="11"/>
      <c r="F405" s="11">
        <v>0</v>
      </c>
      <c r="G405" s="11"/>
    </row>
    <row r="406" spans="1:8" ht="45">
      <c r="A406" s="8"/>
      <c r="B406" s="17" t="s">
        <v>649</v>
      </c>
      <c r="C406" s="6" t="s">
        <v>486</v>
      </c>
      <c r="D406" s="13" t="s">
        <v>1132</v>
      </c>
      <c r="E406" s="11"/>
      <c r="F406" s="11">
        <v>155</v>
      </c>
      <c r="G406" s="11"/>
    </row>
    <row r="407" spans="1:8" ht="120">
      <c r="A407" s="47"/>
      <c r="B407" s="46" t="s">
        <v>653</v>
      </c>
      <c r="C407" s="45"/>
      <c r="D407" s="45"/>
      <c r="E407" s="48"/>
      <c r="F407" s="48"/>
      <c r="G407" s="48"/>
      <c r="H407" s="3" t="s">
        <v>655</v>
      </c>
    </row>
    <row r="408" spans="1:8">
      <c r="A408" s="47"/>
      <c r="B408" s="49" t="s">
        <v>1390</v>
      </c>
      <c r="C408" s="45"/>
      <c r="D408" s="45" t="s">
        <v>1326</v>
      </c>
      <c r="E408" s="48">
        <v>387.3</v>
      </c>
      <c r="F408" s="48">
        <v>428.31</v>
      </c>
      <c r="G408" s="48">
        <v>428.31</v>
      </c>
      <c r="H408" s="3"/>
    </row>
    <row r="409" spans="1:8">
      <c r="A409" s="47"/>
      <c r="B409" s="49" t="s">
        <v>1392</v>
      </c>
      <c r="C409" s="45"/>
      <c r="D409" s="45" t="s">
        <v>1326</v>
      </c>
      <c r="E409" s="48">
        <v>29.2</v>
      </c>
      <c r="F409" s="48">
        <v>37.46</v>
      </c>
      <c r="G409" s="48">
        <v>37.46</v>
      </c>
      <c r="H409" s="3"/>
    </row>
    <row r="410" spans="1:8" ht="75">
      <c r="A410" s="8"/>
      <c r="B410" s="17" t="s">
        <v>650</v>
      </c>
      <c r="C410" s="6" t="s">
        <v>641</v>
      </c>
      <c r="D410" s="13" t="s">
        <v>1326</v>
      </c>
      <c r="E410" s="11"/>
      <c r="F410" s="11"/>
      <c r="G410" s="11"/>
    </row>
    <row r="411" spans="1:8">
      <c r="A411" s="8"/>
      <c r="B411" s="17" t="s">
        <v>1390</v>
      </c>
      <c r="C411" s="6"/>
      <c r="D411" s="13"/>
      <c r="E411" s="11"/>
      <c r="F411" s="11">
        <v>4155935.7</v>
      </c>
      <c r="G411" s="11"/>
    </row>
    <row r="412" spans="1:8">
      <c r="A412" s="8"/>
      <c r="B412" s="17" t="s">
        <v>1392</v>
      </c>
      <c r="C412" s="6"/>
      <c r="D412" s="13"/>
      <c r="E412" s="11"/>
      <c r="F412" s="11">
        <v>3132</v>
      </c>
      <c r="G412" s="11"/>
    </row>
    <row r="413" spans="1:8" ht="75">
      <c r="A413" s="8"/>
      <c r="B413" s="17" t="s">
        <v>651</v>
      </c>
      <c r="C413" s="6" t="s">
        <v>652</v>
      </c>
      <c r="D413" s="13" t="s">
        <v>1132</v>
      </c>
      <c r="E413" s="11"/>
      <c r="F413" s="11"/>
      <c r="G413" s="11"/>
    </row>
    <row r="414" spans="1:8">
      <c r="A414" s="8"/>
      <c r="B414" s="17" t="s">
        <v>1390</v>
      </c>
      <c r="C414" s="6"/>
      <c r="D414" s="13"/>
      <c r="E414" s="11"/>
      <c r="F414" s="11">
        <v>10295</v>
      </c>
      <c r="G414" s="11"/>
    </row>
    <row r="415" spans="1:8">
      <c r="A415" s="8"/>
      <c r="B415" s="17" t="s">
        <v>1392</v>
      </c>
      <c r="C415" s="6"/>
      <c r="D415" s="13"/>
      <c r="E415" s="11"/>
      <c r="F415" s="11">
        <v>104</v>
      </c>
      <c r="G415" s="11"/>
    </row>
    <row r="416" spans="1:8" ht="60">
      <c r="A416" s="10" t="s">
        <v>683</v>
      </c>
      <c r="B416" s="18" t="s">
        <v>656</v>
      </c>
      <c r="C416" s="8"/>
      <c r="D416" s="8"/>
      <c r="E416" s="8"/>
      <c r="F416" s="8"/>
      <c r="G416" s="8"/>
    </row>
    <row r="417" spans="1:8" ht="90">
      <c r="A417" s="45" t="s">
        <v>684</v>
      </c>
      <c r="B417" s="46" t="s">
        <v>657</v>
      </c>
      <c r="C417" s="47"/>
      <c r="D417" s="45"/>
      <c r="E417" s="53"/>
      <c r="F417" s="53"/>
      <c r="G417" s="53"/>
      <c r="H417" s="3" t="s">
        <v>323</v>
      </c>
    </row>
    <row r="418" spans="1:8">
      <c r="A418" s="45"/>
      <c r="B418" s="49" t="s">
        <v>1390</v>
      </c>
      <c r="C418" s="47"/>
      <c r="D418" s="45" t="s">
        <v>9</v>
      </c>
      <c r="E418" s="48">
        <v>0</v>
      </c>
      <c r="F418" s="48">
        <v>12.5</v>
      </c>
      <c r="G418" s="48" t="e">
        <f>G421/G424*100</f>
        <v>#DIV/0!</v>
      </c>
      <c r="H418" s="3"/>
    </row>
    <row r="419" spans="1:8">
      <c r="A419" s="45"/>
      <c r="B419" s="49" t="s">
        <v>1392</v>
      </c>
      <c r="C419" s="47"/>
      <c r="D419" s="45" t="s">
        <v>9</v>
      </c>
      <c r="E419" s="48">
        <v>0</v>
      </c>
      <c r="F419" s="48" t="e">
        <f>F422/F425*100</f>
        <v>#DIV/0!</v>
      </c>
      <c r="G419" s="48" t="e">
        <f>G422/G425*100</f>
        <v>#DIV/0!</v>
      </c>
      <c r="H419" s="3"/>
    </row>
    <row r="420" spans="1:8" ht="60">
      <c r="A420" s="8"/>
      <c r="B420" s="17" t="s">
        <v>658</v>
      </c>
      <c r="C420" s="6" t="s">
        <v>659</v>
      </c>
      <c r="D420" s="13" t="s">
        <v>1324</v>
      </c>
      <c r="E420" s="11"/>
      <c r="F420" s="11"/>
      <c r="G420" s="11"/>
    </row>
    <row r="421" spans="1:8">
      <c r="A421" s="8"/>
      <c r="B421" s="17" t="s">
        <v>1390</v>
      </c>
      <c r="C421" s="6"/>
      <c r="D421" s="13"/>
      <c r="E421" s="11"/>
      <c r="F421" s="11">
        <v>8</v>
      </c>
      <c r="G421" s="11"/>
    </row>
    <row r="422" spans="1:8">
      <c r="A422" s="8"/>
      <c r="B422" s="17" t="s">
        <v>1392</v>
      </c>
      <c r="C422" s="6"/>
      <c r="D422" s="13"/>
      <c r="E422" s="11"/>
      <c r="F422" s="11">
        <v>2</v>
      </c>
      <c r="G422" s="11"/>
    </row>
    <row r="423" spans="1:8" ht="45">
      <c r="A423" s="8"/>
      <c r="B423" s="17" t="s">
        <v>660</v>
      </c>
      <c r="C423" s="6" t="s">
        <v>661</v>
      </c>
      <c r="D423" s="13" t="s">
        <v>1324</v>
      </c>
      <c r="E423" s="11"/>
      <c r="F423" s="11"/>
      <c r="G423" s="11"/>
    </row>
    <row r="424" spans="1:8">
      <c r="A424" s="8"/>
      <c r="B424" s="17" t="s">
        <v>1390</v>
      </c>
      <c r="C424" s="6"/>
      <c r="D424" s="13"/>
      <c r="E424" s="11"/>
      <c r="F424" s="11">
        <v>28</v>
      </c>
      <c r="G424" s="11"/>
    </row>
    <row r="425" spans="1:8">
      <c r="A425" s="8"/>
      <c r="B425" s="17" t="s">
        <v>1392</v>
      </c>
      <c r="C425" s="6"/>
      <c r="D425" s="13"/>
      <c r="E425" s="11"/>
      <c r="F425" s="11">
        <v>0</v>
      </c>
      <c r="G425" s="11"/>
    </row>
    <row r="426" spans="1:8" ht="105">
      <c r="A426" s="118" t="s">
        <v>1718</v>
      </c>
      <c r="B426" s="110" t="s">
        <v>1719</v>
      </c>
      <c r="C426" s="134"/>
      <c r="D426" s="118" t="s">
        <v>9</v>
      </c>
      <c r="E426" s="161" t="e">
        <f>E427/E428*100</f>
        <v>#DIV/0!</v>
      </c>
      <c r="F426" s="161" t="e">
        <f t="shared" ref="F426:G426" si="9">F427/F428*100</f>
        <v>#DIV/0!</v>
      </c>
      <c r="G426" s="161" t="e">
        <f t="shared" si="9"/>
        <v>#DIV/0!</v>
      </c>
    </row>
    <row r="427" spans="1:8" ht="90">
      <c r="A427" s="118"/>
      <c r="B427" s="110" t="s">
        <v>1720</v>
      </c>
      <c r="C427" s="134"/>
      <c r="D427" s="118" t="s">
        <v>1324</v>
      </c>
      <c r="E427" s="161"/>
      <c r="F427" s="161"/>
      <c r="G427" s="161"/>
    </row>
    <row r="428" spans="1:8">
      <c r="A428" s="118"/>
      <c r="B428" s="110" t="s">
        <v>1721</v>
      </c>
      <c r="C428" s="134"/>
      <c r="D428" s="118" t="s">
        <v>1324</v>
      </c>
      <c r="E428" s="161"/>
      <c r="F428" s="161"/>
      <c r="G428" s="161"/>
    </row>
    <row r="429" spans="1:8" ht="60">
      <c r="A429" s="50" t="s">
        <v>662</v>
      </c>
      <c r="B429" s="51" t="s">
        <v>663</v>
      </c>
      <c r="C429" s="47"/>
      <c r="D429" s="47"/>
      <c r="E429" s="47"/>
      <c r="F429" s="47"/>
      <c r="G429" s="47"/>
    </row>
    <row r="430" spans="1:8" ht="75">
      <c r="A430" s="45" t="s">
        <v>665</v>
      </c>
      <c r="B430" s="46" t="s">
        <v>664</v>
      </c>
      <c r="C430" s="45"/>
      <c r="D430" s="45"/>
      <c r="E430" s="53"/>
      <c r="F430" s="53"/>
      <c r="G430" s="53"/>
      <c r="H430" s="3" t="s">
        <v>676</v>
      </c>
    </row>
    <row r="431" spans="1:8">
      <c r="A431" s="45"/>
      <c r="B431" s="46" t="s">
        <v>666</v>
      </c>
      <c r="C431" s="45"/>
      <c r="D431" s="45"/>
      <c r="E431" s="53"/>
      <c r="F431" s="53"/>
      <c r="G431" s="53"/>
    </row>
    <row r="432" spans="1:8">
      <c r="A432" s="45"/>
      <c r="B432" s="49" t="s">
        <v>1390</v>
      </c>
      <c r="C432" s="45"/>
      <c r="D432" s="45" t="s">
        <v>9</v>
      </c>
      <c r="E432" s="48">
        <v>76.989999999999995</v>
      </c>
      <c r="F432" s="48">
        <f>F435/F438*100</f>
        <v>72.454078876283091</v>
      </c>
      <c r="G432" s="48" t="e">
        <f>G435/G438*100</f>
        <v>#DIV/0!</v>
      </c>
    </row>
    <row r="433" spans="1:7">
      <c r="A433" s="45"/>
      <c r="B433" s="49" t="s">
        <v>1392</v>
      </c>
      <c r="C433" s="45"/>
      <c r="D433" s="45" t="s">
        <v>9</v>
      </c>
      <c r="E433" s="48">
        <v>100</v>
      </c>
      <c r="F433" s="48">
        <f>F436/F439*100</f>
        <v>100</v>
      </c>
      <c r="G433" s="48" t="e">
        <f>G436/G439*100</f>
        <v>#DIV/0!</v>
      </c>
    </row>
    <row r="434" spans="1:7" ht="75">
      <c r="A434" s="6"/>
      <c r="B434" s="17" t="s">
        <v>667</v>
      </c>
      <c r="C434" s="6" t="s">
        <v>668</v>
      </c>
      <c r="D434" s="13" t="s">
        <v>1323</v>
      </c>
      <c r="E434" s="11"/>
      <c r="F434" s="11"/>
      <c r="G434" s="11"/>
    </row>
    <row r="435" spans="1:7">
      <c r="A435" s="6"/>
      <c r="B435" s="17" t="s">
        <v>1390</v>
      </c>
      <c r="C435" s="6"/>
      <c r="D435" s="13"/>
      <c r="E435" s="11"/>
      <c r="F435" s="11">
        <v>182393</v>
      </c>
      <c r="G435" s="11"/>
    </row>
    <row r="436" spans="1:7">
      <c r="A436" s="6"/>
      <c r="B436" s="17" t="s">
        <v>1392</v>
      </c>
      <c r="C436" s="6"/>
      <c r="D436" s="13"/>
      <c r="E436" s="11"/>
      <c r="F436" s="11">
        <v>4323</v>
      </c>
      <c r="G436" s="11"/>
    </row>
    <row r="437" spans="1:7" ht="75">
      <c r="A437" s="6"/>
      <c r="B437" s="17" t="s">
        <v>669</v>
      </c>
      <c r="C437" s="6" t="s">
        <v>670</v>
      </c>
      <c r="D437" s="13" t="s">
        <v>1323</v>
      </c>
      <c r="E437" s="11"/>
      <c r="F437" s="11"/>
      <c r="G437" s="11"/>
    </row>
    <row r="438" spans="1:7">
      <c r="A438" s="6"/>
      <c r="B438" s="17" t="s">
        <v>1390</v>
      </c>
      <c r="C438" s="6"/>
      <c r="D438" s="13"/>
      <c r="E438" s="11"/>
      <c r="F438" s="11">
        <v>251736</v>
      </c>
      <c r="G438" s="11"/>
    </row>
    <row r="439" spans="1:7">
      <c r="A439" s="6"/>
      <c r="B439" s="17" t="s">
        <v>1392</v>
      </c>
      <c r="C439" s="6"/>
      <c r="D439" s="13"/>
      <c r="E439" s="11"/>
      <c r="F439" s="11">
        <v>4323</v>
      </c>
      <c r="G439" s="11"/>
    </row>
    <row r="440" spans="1:7">
      <c r="A440" s="45"/>
      <c r="B440" s="46" t="s">
        <v>671</v>
      </c>
      <c r="C440" s="45"/>
      <c r="D440" s="45"/>
      <c r="E440" s="53"/>
      <c r="F440" s="53"/>
      <c r="G440" s="53"/>
    </row>
    <row r="441" spans="1:7">
      <c r="A441" s="45"/>
      <c r="B441" s="49" t="s">
        <v>1390</v>
      </c>
      <c r="C441" s="45"/>
      <c r="D441" s="45" t="s">
        <v>9</v>
      </c>
      <c r="E441" s="48">
        <v>87.98</v>
      </c>
      <c r="F441" s="48">
        <f>F444/F447*100</f>
        <v>72.408239382893953</v>
      </c>
      <c r="G441" s="48" t="e">
        <f>G444/G447*100</f>
        <v>#DIV/0!</v>
      </c>
    </row>
    <row r="442" spans="1:7">
      <c r="A442" s="45"/>
      <c r="B442" s="49" t="s">
        <v>1392</v>
      </c>
      <c r="C442" s="45"/>
      <c r="D442" s="45" t="s">
        <v>9</v>
      </c>
      <c r="E442" s="48">
        <v>0</v>
      </c>
      <c r="F442" s="48">
        <v>0</v>
      </c>
      <c r="G442" s="48" t="e">
        <f>G445/G448*100</f>
        <v>#DIV/0!</v>
      </c>
    </row>
    <row r="443" spans="1:7" ht="75">
      <c r="A443" s="6"/>
      <c r="B443" s="17" t="s">
        <v>672</v>
      </c>
      <c r="C443" s="6" t="s">
        <v>673</v>
      </c>
      <c r="D443" s="13" t="s">
        <v>1323</v>
      </c>
      <c r="E443" s="11"/>
      <c r="F443" s="11"/>
      <c r="G443" s="11"/>
    </row>
    <row r="444" spans="1:7">
      <c r="A444" s="6"/>
      <c r="B444" s="17" t="s">
        <v>1390</v>
      </c>
      <c r="C444" s="6"/>
      <c r="D444" s="13"/>
      <c r="E444" s="11"/>
      <c r="F444" s="11">
        <v>42710</v>
      </c>
      <c r="G444" s="11"/>
    </row>
    <row r="445" spans="1:7">
      <c r="A445" s="6"/>
      <c r="B445" s="17" t="s">
        <v>1392</v>
      </c>
      <c r="C445" s="6"/>
      <c r="D445" s="13"/>
      <c r="E445" s="11"/>
      <c r="F445" s="11">
        <v>0</v>
      </c>
      <c r="G445" s="11"/>
    </row>
    <row r="446" spans="1:7" ht="75">
      <c r="A446" s="6"/>
      <c r="B446" s="17" t="s">
        <v>674</v>
      </c>
      <c r="C446" s="6" t="s">
        <v>675</v>
      </c>
      <c r="D446" s="13" t="s">
        <v>1323</v>
      </c>
      <c r="E446" s="11"/>
      <c r="F446" s="11"/>
      <c r="G446" s="11"/>
    </row>
    <row r="447" spans="1:7">
      <c r="A447" s="6"/>
      <c r="B447" s="17" t="s">
        <v>1390</v>
      </c>
      <c r="C447" s="6"/>
      <c r="D447" s="13"/>
      <c r="E447" s="11"/>
      <c r="F447" s="11">
        <v>58985</v>
      </c>
      <c r="G447" s="11"/>
    </row>
    <row r="448" spans="1:7">
      <c r="A448" s="6"/>
      <c r="B448" s="17" t="s">
        <v>1392</v>
      </c>
      <c r="C448" s="6"/>
      <c r="D448" s="13"/>
      <c r="E448" s="11"/>
      <c r="F448" s="11">
        <v>0</v>
      </c>
      <c r="G448" s="11"/>
    </row>
    <row r="449" spans="1:8" ht="75">
      <c r="A449" s="45" t="s">
        <v>678</v>
      </c>
      <c r="B449" s="46" t="s">
        <v>677</v>
      </c>
      <c r="C449" s="45"/>
      <c r="D449" s="45" t="s">
        <v>9</v>
      </c>
      <c r="E449" s="48">
        <v>0</v>
      </c>
      <c r="F449" s="48">
        <v>0</v>
      </c>
      <c r="G449" s="48">
        <v>0</v>
      </c>
      <c r="H449" s="3" t="s">
        <v>158</v>
      </c>
    </row>
    <row r="450" spans="1:8" ht="60">
      <c r="A450" s="6"/>
      <c r="B450" s="17" t="s">
        <v>679</v>
      </c>
      <c r="C450" s="6" t="s">
        <v>680</v>
      </c>
      <c r="D450" s="13" t="s">
        <v>1324</v>
      </c>
      <c r="E450" s="11"/>
      <c r="F450" s="11">
        <v>0</v>
      </c>
      <c r="G450" s="11"/>
    </row>
    <row r="451" spans="1:8" ht="45">
      <c r="A451" s="6"/>
      <c r="B451" s="17" t="s">
        <v>681</v>
      </c>
      <c r="C451" s="6" t="s">
        <v>682</v>
      </c>
      <c r="D451" s="13" t="s">
        <v>1324</v>
      </c>
      <c r="E451" s="11"/>
      <c r="F451" s="11">
        <v>16</v>
      </c>
      <c r="G451" s="11"/>
    </row>
    <row r="452" spans="1:8" ht="75">
      <c r="A452" s="45" t="s">
        <v>686</v>
      </c>
      <c r="B452" s="46" t="s">
        <v>685</v>
      </c>
      <c r="C452" s="45"/>
      <c r="D452" s="45" t="s">
        <v>9</v>
      </c>
      <c r="E452" s="48">
        <v>0</v>
      </c>
      <c r="F452" s="48">
        <v>0</v>
      </c>
      <c r="G452" s="48">
        <v>0</v>
      </c>
      <c r="H452" s="3" t="s">
        <v>158</v>
      </c>
    </row>
    <row r="453" spans="1:8" ht="60">
      <c r="A453" s="6"/>
      <c r="B453" s="17" t="s">
        <v>688</v>
      </c>
      <c r="C453" s="6" t="s">
        <v>689</v>
      </c>
      <c r="D453" s="13" t="s">
        <v>1324</v>
      </c>
      <c r="E453" s="11"/>
      <c r="F453" s="11">
        <v>0</v>
      </c>
      <c r="G453" s="11"/>
    </row>
    <row r="454" spans="1:8" ht="60">
      <c r="A454" s="6"/>
      <c r="B454" s="17" t="s">
        <v>687</v>
      </c>
      <c r="C454" s="6" t="s">
        <v>682</v>
      </c>
      <c r="D454" s="13" t="s">
        <v>1324</v>
      </c>
      <c r="E454" s="11"/>
      <c r="F454" s="11">
        <v>16</v>
      </c>
      <c r="G454" s="11"/>
    </row>
    <row r="455" spans="1:8" ht="75">
      <c r="A455" s="45" t="s">
        <v>690</v>
      </c>
      <c r="B455" s="46" t="s">
        <v>691</v>
      </c>
      <c r="C455" s="45"/>
      <c r="D455" s="45"/>
      <c r="E455" s="53"/>
      <c r="F455" s="53"/>
      <c r="G455" s="53"/>
      <c r="H455" s="3" t="s">
        <v>323</v>
      </c>
    </row>
    <row r="456" spans="1:8">
      <c r="A456" s="45"/>
      <c r="B456" s="49" t="s">
        <v>1390</v>
      </c>
      <c r="C456" s="45"/>
      <c r="D456" s="45" t="s">
        <v>9</v>
      </c>
      <c r="E456" s="48">
        <v>0.23</v>
      </c>
      <c r="F456" s="48">
        <f>F459/F462*100</f>
        <v>1.3843868179362506</v>
      </c>
      <c r="G456" s="48" t="e">
        <f>G459/G462*100</f>
        <v>#DIV/0!</v>
      </c>
      <c r="H456" s="3"/>
    </row>
    <row r="457" spans="1:8">
      <c r="A457" s="45"/>
      <c r="B457" s="49" t="s">
        <v>1392</v>
      </c>
      <c r="C457" s="45"/>
      <c r="D457" s="45" t="s">
        <v>9</v>
      </c>
      <c r="E457" s="48">
        <v>0</v>
      </c>
      <c r="F457" s="48">
        <f>F460/F463*100</f>
        <v>0</v>
      </c>
      <c r="G457" s="48" t="e">
        <f>G460/G463*100</f>
        <v>#DIV/0!</v>
      </c>
      <c r="H457" s="3"/>
    </row>
    <row r="458" spans="1:8" ht="75">
      <c r="A458" s="6"/>
      <c r="B458" s="17" t="s">
        <v>692</v>
      </c>
      <c r="C458" s="6" t="s">
        <v>693</v>
      </c>
      <c r="D458" s="13" t="s">
        <v>1323</v>
      </c>
      <c r="E458" s="11"/>
      <c r="F458" s="11"/>
      <c r="G458" s="11"/>
    </row>
    <row r="459" spans="1:8">
      <c r="A459" s="6"/>
      <c r="B459" s="17" t="s">
        <v>1390</v>
      </c>
      <c r="C459" s="6"/>
      <c r="D459" s="13"/>
      <c r="E459" s="11"/>
      <c r="F459" s="11">
        <v>3485</v>
      </c>
      <c r="G459" s="11"/>
    </row>
    <row r="460" spans="1:8">
      <c r="A460" s="6"/>
      <c r="B460" s="17" t="s">
        <v>1392</v>
      </c>
      <c r="C460" s="6"/>
      <c r="D460" s="13"/>
      <c r="E460" s="11"/>
      <c r="F460" s="11">
        <v>0</v>
      </c>
      <c r="G460" s="11"/>
    </row>
    <row r="461" spans="1:8" ht="75">
      <c r="A461" s="6"/>
      <c r="B461" s="17" t="s">
        <v>669</v>
      </c>
      <c r="C461" s="6" t="s">
        <v>670</v>
      </c>
      <c r="D461" s="13" t="s">
        <v>1323</v>
      </c>
      <c r="E461" s="11"/>
      <c r="F461" s="11"/>
      <c r="G461" s="11"/>
    </row>
    <row r="462" spans="1:8">
      <c r="A462" s="6"/>
      <c r="B462" s="17" t="s">
        <v>1390</v>
      </c>
      <c r="C462" s="6"/>
      <c r="D462" s="13"/>
      <c r="E462" s="11"/>
      <c r="F462" s="11">
        <v>251736</v>
      </c>
      <c r="G462" s="11"/>
    </row>
    <row r="463" spans="1:8">
      <c r="A463" s="6"/>
      <c r="B463" s="17" t="s">
        <v>1392</v>
      </c>
      <c r="C463" s="6"/>
      <c r="D463" s="13"/>
      <c r="E463" s="11"/>
      <c r="F463" s="11">
        <v>4323</v>
      </c>
      <c r="G463" s="11"/>
    </row>
    <row r="464" spans="1:8" ht="75">
      <c r="A464" s="45" t="s">
        <v>925</v>
      </c>
      <c r="B464" s="46" t="s">
        <v>694</v>
      </c>
      <c r="C464" s="45"/>
      <c r="D464" s="45"/>
      <c r="E464" s="53"/>
      <c r="F464" s="53"/>
      <c r="G464" s="53"/>
      <c r="H464" s="3" t="s">
        <v>323</v>
      </c>
    </row>
    <row r="465" spans="1:8">
      <c r="A465" s="45"/>
      <c r="B465" s="49" t="s">
        <v>1390</v>
      </c>
      <c r="C465" s="45"/>
      <c r="D465" s="45" t="s">
        <v>9</v>
      </c>
      <c r="E465" s="48">
        <v>1.96</v>
      </c>
      <c r="F465" s="48">
        <f>F468/F471*100</f>
        <v>11.489020243429625</v>
      </c>
      <c r="G465" s="48" t="e">
        <f>G468/G471*100</f>
        <v>#DIV/0!</v>
      </c>
      <c r="H465" s="3"/>
    </row>
    <row r="466" spans="1:8">
      <c r="A466" s="45"/>
      <c r="B466" s="49" t="s">
        <v>1392</v>
      </c>
      <c r="C466" s="45"/>
      <c r="D466" s="45" t="s">
        <v>9</v>
      </c>
      <c r="E466" s="48">
        <v>0</v>
      </c>
      <c r="F466" s="48">
        <f>F469/F472*100</f>
        <v>0</v>
      </c>
      <c r="G466" s="48" t="e">
        <f>G469/G472*100</f>
        <v>#DIV/0!</v>
      </c>
      <c r="H466" s="3"/>
    </row>
    <row r="467" spans="1:8" ht="75">
      <c r="A467" s="6"/>
      <c r="B467" s="17" t="s">
        <v>695</v>
      </c>
      <c r="C467" s="6" t="s">
        <v>696</v>
      </c>
      <c r="D467" s="13" t="s">
        <v>1323</v>
      </c>
      <c r="E467" s="11"/>
      <c r="F467" s="11"/>
      <c r="G467" s="11"/>
    </row>
    <row r="468" spans="1:8">
      <c r="A468" s="6"/>
      <c r="B468" s="17" t="s">
        <v>1390</v>
      </c>
      <c r="C468" s="6"/>
      <c r="D468" s="13"/>
      <c r="E468" s="11"/>
      <c r="F468" s="11">
        <v>28922</v>
      </c>
      <c r="G468" s="11"/>
    </row>
    <row r="469" spans="1:8">
      <c r="A469" s="6"/>
      <c r="B469" s="17" t="s">
        <v>1392</v>
      </c>
      <c r="C469" s="6"/>
      <c r="D469" s="13"/>
      <c r="E469" s="11"/>
      <c r="F469" s="11">
        <v>0</v>
      </c>
      <c r="G469" s="11"/>
    </row>
    <row r="470" spans="1:8" ht="75">
      <c r="A470" s="6"/>
      <c r="B470" s="17" t="s">
        <v>669</v>
      </c>
      <c r="C470" s="6" t="s">
        <v>670</v>
      </c>
      <c r="D470" s="13" t="s">
        <v>1323</v>
      </c>
      <c r="E470" s="11"/>
      <c r="F470" s="11"/>
      <c r="G470" s="11"/>
      <c r="H470" s="3"/>
    </row>
    <row r="471" spans="1:8">
      <c r="A471" s="6"/>
      <c r="B471" s="17" t="s">
        <v>1390</v>
      </c>
      <c r="C471" s="6"/>
      <c r="D471" s="13"/>
      <c r="E471" s="11"/>
      <c r="F471" s="11">
        <v>251736</v>
      </c>
      <c r="G471" s="11"/>
      <c r="H471" s="3"/>
    </row>
    <row r="472" spans="1:8">
      <c r="A472" s="6"/>
      <c r="B472" s="17" t="s">
        <v>1392</v>
      </c>
      <c r="C472" s="6"/>
      <c r="D472" s="13"/>
      <c r="E472" s="11"/>
      <c r="F472" s="11">
        <v>4323</v>
      </c>
      <c r="G472" s="11"/>
      <c r="H472" s="3"/>
    </row>
    <row r="473" spans="1:8" ht="75">
      <c r="A473" s="45" t="s">
        <v>926</v>
      </c>
      <c r="B473" s="46" t="s">
        <v>697</v>
      </c>
      <c r="C473" s="45"/>
      <c r="D473" s="45"/>
      <c r="E473" s="53"/>
      <c r="F473" s="53"/>
      <c r="G473" s="53"/>
      <c r="H473" s="3" t="s">
        <v>323</v>
      </c>
    </row>
    <row r="474" spans="1:8">
      <c r="A474" s="45"/>
      <c r="B474" s="49" t="s">
        <v>1390</v>
      </c>
      <c r="C474" s="45"/>
      <c r="D474" s="45" t="s">
        <v>9</v>
      </c>
      <c r="E474" s="48">
        <v>0</v>
      </c>
      <c r="F474" s="48">
        <f>F477/F480*100</f>
        <v>0</v>
      </c>
      <c r="G474" s="48" t="e">
        <f>G477/G480*100</f>
        <v>#DIV/0!</v>
      </c>
      <c r="H474" s="3"/>
    </row>
    <row r="475" spans="1:8">
      <c r="A475" s="45"/>
      <c r="B475" s="49" t="s">
        <v>1392</v>
      </c>
      <c r="C475" s="45"/>
      <c r="D475" s="45" t="s">
        <v>9</v>
      </c>
      <c r="E475" s="48">
        <v>0</v>
      </c>
      <c r="F475" s="48">
        <v>0</v>
      </c>
      <c r="G475" s="48" t="e">
        <f>G478/G481*100</f>
        <v>#DIV/0!</v>
      </c>
      <c r="H475" s="3"/>
    </row>
    <row r="476" spans="1:8" ht="75">
      <c r="A476" s="6"/>
      <c r="B476" s="17" t="s">
        <v>698</v>
      </c>
      <c r="C476" s="6" t="s">
        <v>699</v>
      </c>
      <c r="D476" s="13" t="s">
        <v>1323</v>
      </c>
      <c r="E476" s="11"/>
      <c r="F476" s="11"/>
      <c r="G476" s="11"/>
    </row>
    <row r="477" spans="1:8">
      <c r="A477" s="6"/>
      <c r="B477" s="17" t="s">
        <v>1390</v>
      </c>
      <c r="C477" s="6"/>
      <c r="D477" s="13"/>
      <c r="E477" s="11"/>
      <c r="F477" s="11">
        <v>0</v>
      </c>
      <c r="G477" s="11"/>
    </row>
    <row r="478" spans="1:8">
      <c r="A478" s="6"/>
      <c r="B478" s="17" t="s">
        <v>1392</v>
      </c>
      <c r="C478" s="6"/>
      <c r="D478" s="13"/>
      <c r="E478" s="11"/>
      <c r="F478" s="11">
        <v>0</v>
      </c>
      <c r="G478" s="11"/>
    </row>
    <row r="479" spans="1:8" ht="75">
      <c r="A479" s="6"/>
      <c r="B479" s="17" t="s">
        <v>674</v>
      </c>
      <c r="C479" s="6" t="s">
        <v>675</v>
      </c>
      <c r="D479" s="13" t="s">
        <v>1323</v>
      </c>
      <c r="E479" s="11"/>
      <c r="F479" s="11"/>
      <c r="G479" s="11"/>
    </row>
    <row r="480" spans="1:8">
      <c r="A480" s="6"/>
      <c r="B480" s="17" t="s">
        <v>1390</v>
      </c>
      <c r="C480" s="6"/>
      <c r="D480" s="13"/>
      <c r="E480" s="11"/>
      <c r="F480" s="11">
        <v>58985</v>
      </c>
      <c r="G480" s="11"/>
    </row>
    <row r="481" spans="1:8">
      <c r="A481" s="6"/>
      <c r="B481" s="17" t="s">
        <v>1392</v>
      </c>
      <c r="C481" s="6"/>
      <c r="D481" s="13"/>
      <c r="E481" s="11"/>
      <c r="F481" s="11">
        <v>0</v>
      </c>
      <c r="G481" s="11"/>
    </row>
    <row r="482" spans="1:8" ht="75">
      <c r="A482" s="45" t="s">
        <v>927</v>
      </c>
      <c r="B482" s="46" t="s">
        <v>700</v>
      </c>
      <c r="C482" s="45"/>
      <c r="D482" s="45"/>
      <c r="E482" s="53"/>
      <c r="F482" s="53"/>
      <c r="G482" s="53"/>
      <c r="H482" s="3" t="s">
        <v>323</v>
      </c>
    </row>
    <row r="483" spans="1:8">
      <c r="A483" s="45"/>
      <c r="B483" s="49" t="s">
        <v>1390</v>
      </c>
      <c r="C483" s="45"/>
      <c r="D483" s="45" t="s">
        <v>9</v>
      </c>
      <c r="E483" s="48">
        <v>0</v>
      </c>
      <c r="F483" s="48">
        <f>F486/F489*100</f>
        <v>1.1782656607612105</v>
      </c>
      <c r="G483" s="48" t="e">
        <f>G486/G489*100</f>
        <v>#DIV/0!</v>
      </c>
      <c r="H483" s="3"/>
    </row>
    <row r="484" spans="1:8">
      <c r="A484" s="45"/>
      <c r="B484" s="49" t="s">
        <v>1392</v>
      </c>
      <c r="C484" s="45"/>
      <c r="D484" s="45" t="s">
        <v>9</v>
      </c>
      <c r="E484" s="48">
        <v>0</v>
      </c>
      <c r="F484" s="48">
        <v>0</v>
      </c>
      <c r="G484" s="48" t="e">
        <f>G487/G490*100</f>
        <v>#DIV/0!</v>
      </c>
      <c r="H484" s="3"/>
    </row>
    <row r="485" spans="1:8" ht="75">
      <c r="A485" s="6"/>
      <c r="B485" s="17" t="s">
        <v>701</v>
      </c>
      <c r="C485" s="6" t="s">
        <v>702</v>
      </c>
      <c r="D485" s="13" t="s">
        <v>1323</v>
      </c>
      <c r="E485" s="11"/>
      <c r="F485" s="11"/>
      <c r="G485" s="11"/>
    </row>
    <row r="486" spans="1:8">
      <c r="A486" s="6"/>
      <c r="B486" s="17" t="s">
        <v>1390</v>
      </c>
      <c r="C486" s="6"/>
      <c r="D486" s="13"/>
      <c r="E486" s="11"/>
      <c r="F486" s="11">
        <v>695</v>
      </c>
      <c r="G486" s="11"/>
    </row>
    <row r="487" spans="1:8">
      <c r="A487" s="6"/>
      <c r="B487" s="17" t="s">
        <v>1392</v>
      </c>
      <c r="C487" s="6"/>
      <c r="D487" s="13"/>
      <c r="E487" s="11"/>
      <c r="F487" s="11">
        <v>0</v>
      </c>
      <c r="G487" s="11"/>
    </row>
    <row r="488" spans="1:8" ht="75">
      <c r="A488" s="6"/>
      <c r="B488" s="17" t="s">
        <v>674</v>
      </c>
      <c r="C488" s="6" t="s">
        <v>675</v>
      </c>
      <c r="D488" s="13" t="s">
        <v>1323</v>
      </c>
      <c r="E488" s="11"/>
      <c r="F488" s="11"/>
      <c r="G488" s="11"/>
    </row>
    <row r="489" spans="1:8">
      <c r="A489" s="6"/>
      <c r="B489" s="17" t="s">
        <v>1390</v>
      </c>
      <c r="C489" s="6"/>
      <c r="D489" s="13"/>
      <c r="E489" s="11"/>
      <c r="F489" s="11">
        <v>58985</v>
      </c>
      <c r="G489" s="11"/>
    </row>
    <row r="490" spans="1:8">
      <c r="A490" s="6"/>
      <c r="B490" s="17" t="s">
        <v>1392</v>
      </c>
      <c r="C490" s="6"/>
      <c r="D490" s="13"/>
      <c r="E490" s="11"/>
      <c r="F490" s="11">
        <v>0</v>
      </c>
      <c r="G490" s="11"/>
    </row>
  </sheetData>
  <mergeCells count="40">
    <mergeCell ref="B279:B282"/>
    <mergeCell ref="A279:A282"/>
    <mergeCell ref="B283:B284"/>
    <mergeCell ref="A283:A284"/>
    <mergeCell ref="B286:B287"/>
    <mergeCell ref="A286:A287"/>
    <mergeCell ref="B168:B171"/>
    <mergeCell ref="A168:A171"/>
    <mergeCell ref="B270:B273"/>
    <mergeCell ref="A270:A273"/>
    <mergeCell ref="B274:B275"/>
    <mergeCell ref="A274:A275"/>
    <mergeCell ref="A256:A258"/>
    <mergeCell ref="B264:B265"/>
    <mergeCell ref="A264:A265"/>
    <mergeCell ref="B266:B267"/>
    <mergeCell ref="A266:A267"/>
    <mergeCell ref="B244:B246"/>
    <mergeCell ref="A244:A246"/>
    <mergeCell ref="B256:B258"/>
    <mergeCell ref="B172:B175"/>
    <mergeCell ref="A172:A175"/>
    <mergeCell ref="A35:A36"/>
    <mergeCell ref="B63:B64"/>
    <mergeCell ref="A63:A64"/>
    <mergeCell ref="B65:B68"/>
    <mergeCell ref="A65:A68"/>
    <mergeCell ref="B35:B36"/>
    <mergeCell ref="B37:B42"/>
    <mergeCell ref="A37:A42"/>
    <mergeCell ref="A7:G7"/>
    <mergeCell ref="A8:G8"/>
    <mergeCell ref="A3:G3"/>
    <mergeCell ref="A4:G4"/>
    <mergeCell ref="A28:A33"/>
    <mergeCell ref="B11:B12"/>
    <mergeCell ref="A11:A12"/>
    <mergeCell ref="B26:B27"/>
    <mergeCell ref="A26:A27"/>
    <mergeCell ref="B28:B3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B0F0"/>
  </sheetPr>
  <dimension ref="A3:I247"/>
  <sheetViews>
    <sheetView workbookViewId="0"/>
  </sheetViews>
  <sheetFormatPr defaultRowHeight="15"/>
  <cols>
    <col min="2" max="2" width="75.140625" customWidth="1"/>
    <col min="3" max="3" width="20.140625" customWidth="1"/>
    <col min="4" max="4" width="16.140625" customWidth="1"/>
    <col min="5" max="7" width="12.28515625" customWidth="1"/>
    <col min="8" max="8" width="41.85546875" customWidth="1"/>
  </cols>
  <sheetData>
    <row r="3" spans="1:8" ht="18.75">
      <c r="A3" s="188" t="s">
        <v>0</v>
      </c>
      <c r="B3" s="188"/>
      <c r="C3" s="188"/>
      <c r="D3" s="188"/>
      <c r="E3" s="188"/>
      <c r="F3" s="188"/>
      <c r="G3" s="188"/>
      <c r="H3" s="14"/>
    </row>
    <row r="4" spans="1:8" ht="18.75">
      <c r="A4" s="188" t="s">
        <v>1</v>
      </c>
      <c r="B4" s="188"/>
      <c r="C4" s="188"/>
      <c r="D4" s="188"/>
      <c r="E4" s="188"/>
      <c r="F4" s="188"/>
      <c r="G4" s="188"/>
      <c r="H4" s="25"/>
    </row>
    <row r="5" spans="1:8">
      <c r="A5" s="1"/>
      <c r="B5" s="1"/>
      <c r="C5" s="1"/>
      <c r="D5" s="1"/>
      <c r="E5" s="1"/>
      <c r="F5" s="1"/>
      <c r="G5" s="1"/>
      <c r="H5" s="1"/>
    </row>
    <row r="6" spans="1:8" ht="45">
      <c r="A6" s="4" t="s">
        <v>6</v>
      </c>
      <c r="B6" s="4" t="s">
        <v>432</v>
      </c>
      <c r="C6" s="5" t="s">
        <v>10</v>
      </c>
      <c r="D6" s="5" t="s">
        <v>11</v>
      </c>
      <c r="E6" s="5" t="s">
        <v>1658</v>
      </c>
      <c r="F6" s="5" t="s">
        <v>1659</v>
      </c>
      <c r="G6" s="5" t="s">
        <v>1680</v>
      </c>
      <c r="H6" s="2" t="s">
        <v>16</v>
      </c>
    </row>
    <row r="7" spans="1:8">
      <c r="A7" s="187" t="s">
        <v>369</v>
      </c>
      <c r="B7" s="187"/>
      <c r="C7" s="187"/>
      <c r="D7" s="187"/>
      <c r="E7" s="187"/>
      <c r="F7" s="187"/>
      <c r="G7" s="187"/>
    </row>
    <row r="8" spans="1:8">
      <c r="A8" s="187" t="s">
        <v>706</v>
      </c>
      <c r="B8" s="187"/>
      <c r="C8" s="187"/>
      <c r="D8" s="187"/>
      <c r="E8" s="187"/>
      <c r="F8" s="187"/>
      <c r="G8" s="187"/>
    </row>
    <row r="9" spans="1:8" ht="30">
      <c r="A9" s="50" t="s">
        <v>708</v>
      </c>
      <c r="B9" s="51" t="s">
        <v>707</v>
      </c>
      <c r="C9" s="46"/>
      <c r="D9" s="47"/>
      <c r="E9" s="47"/>
      <c r="F9" s="47"/>
      <c r="G9" s="47"/>
    </row>
    <row r="10" spans="1:8" ht="75">
      <c r="A10" s="45" t="s">
        <v>713</v>
      </c>
      <c r="B10" s="46" t="s">
        <v>709</v>
      </c>
      <c r="C10" s="46"/>
      <c r="D10" s="45" t="s">
        <v>9</v>
      </c>
      <c r="E10" s="48">
        <v>3.56</v>
      </c>
      <c r="F10" s="48">
        <v>8.26</v>
      </c>
      <c r="G10" s="48"/>
      <c r="H10" s="3" t="s">
        <v>52</v>
      </c>
    </row>
    <row r="11" spans="1:8" ht="45" customHeight="1">
      <c r="A11" s="203"/>
      <c r="B11" s="22" t="s">
        <v>710</v>
      </c>
      <c r="C11" s="6" t="s">
        <v>711</v>
      </c>
      <c r="D11" s="6" t="s">
        <v>1132</v>
      </c>
      <c r="E11" s="6"/>
      <c r="F11" s="6"/>
      <c r="G11" s="6"/>
    </row>
    <row r="12" spans="1:8" ht="30">
      <c r="A12" s="204"/>
      <c r="B12" s="22" t="s">
        <v>712</v>
      </c>
      <c r="C12" s="6" t="s">
        <v>157</v>
      </c>
      <c r="D12" s="6" t="s">
        <v>1132</v>
      </c>
      <c r="E12" s="6"/>
      <c r="F12" s="6"/>
      <c r="G12" s="6"/>
    </row>
    <row r="13" spans="1:8" ht="90">
      <c r="A13" s="69" t="s">
        <v>718</v>
      </c>
      <c r="B13" s="70" t="s">
        <v>714</v>
      </c>
      <c r="C13" s="68"/>
      <c r="D13" s="69" t="s">
        <v>9</v>
      </c>
      <c r="E13" s="59" t="e">
        <f>E14/E15*100</f>
        <v>#DIV/0!</v>
      </c>
      <c r="F13" s="59" t="e">
        <f>F14/F15*100</f>
        <v>#DIV/0!</v>
      </c>
      <c r="G13" s="59" t="e">
        <f>G14/G15*100</f>
        <v>#DIV/0!</v>
      </c>
      <c r="H13" s="3" t="s">
        <v>52</v>
      </c>
    </row>
    <row r="14" spans="1:8" ht="90">
      <c r="A14" s="74"/>
      <c r="B14" s="73" t="s">
        <v>715</v>
      </c>
      <c r="C14" s="39" t="s">
        <v>716</v>
      </c>
      <c r="D14" s="39" t="s">
        <v>1132</v>
      </c>
      <c r="E14" s="39"/>
      <c r="F14" s="39"/>
      <c r="G14" s="39"/>
    </row>
    <row r="15" spans="1:8" ht="60">
      <c r="A15" s="74"/>
      <c r="B15" s="73" t="s">
        <v>717</v>
      </c>
      <c r="C15" s="39" t="s">
        <v>711</v>
      </c>
      <c r="D15" s="39" t="s">
        <v>1132</v>
      </c>
      <c r="E15" s="39"/>
      <c r="F15" s="39"/>
      <c r="G15" s="39"/>
    </row>
    <row r="16" spans="1:8" ht="30">
      <c r="A16" s="50" t="s">
        <v>720</v>
      </c>
      <c r="B16" s="51" t="s">
        <v>719</v>
      </c>
      <c r="C16" s="47"/>
      <c r="D16" s="45"/>
      <c r="E16" s="52"/>
      <c r="F16" s="52"/>
      <c r="G16" s="52"/>
    </row>
    <row r="17" spans="1:8" ht="105">
      <c r="A17" s="45" t="s">
        <v>721</v>
      </c>
      <c r="B17" s="46" t="s">
        <v>722</v>
      </c>
      <c r="C17" s="47"/>
      <c r="D17" s="45"/>
      <c r="E17" s="53"/>
      <c r="F17" s="53"/>
      <c r="G17" s="53"/>
      <c r="H17" s="3" t="s">
        <v>323</v>
      </c>
    </row>
    <row r="18" spans="1:8">
      <c r="A18" s="45"/>
      <c r="B18" s="46" t="s">
        <v>723</v>
      </c>
      <c r="C18" s="47"/>
      <c r="D18" s="45"/>
      <c r="E18" s="53"/>
      <c r="F18" s="53"/>
      <c r="G18" s="53"/>
      <c r="H18" s="3"/>
    </row>
    <row r="19" spans="1:8">
      <c r="A19" s="45"/>
      <c r="B19" s="46" t="s">
        <v>1390</v>
      </c>
      <c r="C19" s="47"/>
      <c r="D19" s="45" t="s">
        <v>9</v>
      </c>
      <c r="E19" s="48">
        <v>72.25</v>
      </c>
      <c r="F19" s="48">
        <v>72.739999999999995</v>
      </c>
      <c r="G19" s="48" t="e">
        <f>G28/G37*100</f>
        <v>#DIV/0!</v>
      </c>
      <c r="H19" s="3"/>
    </row>
    <row r="20" spans="1:8">
      <c r="A20" s="45"/>
      <c r="B20" s="46" t="s">
        <v>1392</v>
      </c>
      <c r="C20" s="47"/>
      <c r="D20" s="45" t="s">
        <v>9</v>
      </c>
      <c r="E20" s="48">
        <v>3.09</v>
      </c>
      <c r="F20" s="48">
        <f>F29/F38*100</f>
        <v>2.1712907117008444</v>
      </c>
      <c r="G20" s="48" t="e">
        <f>G29/G38*100</f>
        <v>#DIV/0!</v>
      </c>
      <c r="H20" s="3"/>
    </row>
    <row r="21" spans="1:8">
      <c r="A21" s="45"/>
      <c r="B21" s="46" t="s">
        <v>704</v>
      </c>
      <c r="C21" s="47"/>
      <c r="D21" s="45"/>
      <c r="E21" s="53"/>
      <c r="F21" s="53"/>
      <c r="G21" s="53"/>
      <c r="H21" s="3"/>
    </row>
    <row r="22" spans="1:8">
      <c r="A22" s="45"/>
      <c r="B22" s="46" t="s">
        <v>1390</v>
      </c>
      <c r="C22" s="47"/>
      <c r="D22" s="45" t="s">
        <v>9</v>
      </c>
      <c r="E22" s="48">
        <v>0.13</v>
      </c>
      <c r="F22" s="48">
        <v>0.05</v>
      </c>
      <c r="G22" s="48" t="e">
        <f>G31/G37*100</f>
        <v>#DIV/0!</v>
      </c>
      <c r="H22" s="3"/>
    </row>
    <row r="23" spans="1:8">
      <c r="A23" s="45"/>
      <c r="B23" s="46" t="s">
        <v>1392</v>
      </c>
      <c r="C23" s="47"/>
      <c r="D23" s="45" t="s">
        <v>9</v>
      </c>
      <c r="E23" s="48">
        <v>0.61</v>
      </c>
      <c r="F23" s="48">
        <f>F32/F38*100</f>
        <v>0.57297949336550058</v>
      </c>
      <c r="G23" s="48" t="e">
        <f>G32/G38*100</f>
        <v>#DIV/0!</v>
      </c>
      <c r="H23" s="3"/>
    </row>
    <row r="24" spans="1:8">
      <c r="A24" s="45"/>
      <c r="B24" s="46" t="s">
        <v>724</v>
      </c>
      <c r="C24" s="47"/>
      <c r="D24" s="45"/>
      <c r="E24" s="53"/>
      <c r="F24" s="53"/>
      <c r="G24" s="53"/>
      <c r="H24" s="3"/>
    </row>
    <row r="25" spans="1:8">
      <c r="A25" s="45"/>
      <c r="B25" s="46" t="s">
        <v>1390</v>
      </c>
      <c r="C25" s="47"/>
      <c r="D25" s="45" t="s">
        <v>9</v>
      </c>
      <c r="E25" s="48">
        <v>27.61</v>
      </c>
      <c r="F25" s="48">
        <v>27.21</v>
      </c>
      <c r="G25" s="48" t="e">
        <f>G34/G37*100</f>
        <v>#DIV/0!</v>
      </c>
      <c r="H25" s="3"/>
    </row>
    <row r="26" spans="1:8">
      <c r="A26" s="45"/>
      <c r="B26" s="46" t="s">
        <v>1392</v>
      </c>
      <c r="C26" s="47"/>
      <c r="D26" s="45" t="s">
        <v>9</v>
      </c>
      <c r="E26" s="48">
        <v>96.3</v>
      </c>
      <c r="F26" s="48">
        <f>F35/F38*100</f>
        <v>97.255729794933657</v>
      </c>
      <c r="G26" s="48" t="e">
        <f>G35/G38*100</f>
        <v>#DIV/0!</v>
      </c>
      <c r="H26" s="3"/>
    </row>
    <row r="27" spans="1:8" ht="45">
      <c r="A27" s="17"/>
      <c r="B27" s="22" t="s">
        <v>725</v>
      </c>
      <c r="C27" s="6" t="s">
        <v>726</v>
      </c>
      <c r="D27" s="6" t="s">
        <v>1132</v>
      </c>
      <c r="E27" s="11"/>
      <c r="F27" s="11"/>
      <c r="G27" s="11"/>
    </row>
    <row r="28" spans="1:8">
      <c r="A28" s="17"/>
      <c r="B28" s="22" t="s">
        <v>1390</v>
      </c>
      <c r="C28" s="6"/>
      <c r="D28" s="6"/>
      <c r="E28" s="11"/>
      <c r="F28" s="11">
        <v>15423</v>
      </c>
      <c r="G28" s="11"/>
    </row>
    <row r="29" spans="1:8">
      <c r="A29" s="17"/>
      <c r="B29" s="22" t="s">
        <v>1392</v>
      </c>
      <c r="C29" s="6"/>
      <c r="D29" s="6"/>
      <c r="E29" s="11"/>
      <c r="F29" s="11">
        <v>72</v>
      </c>
      <c r="G29" s="11"/>
    </row>
    <row r="30" spans="1:8" ht="45">
      <c r="A30" s="8"/>
      <c r="B30" s="22" t="s">
        <v>727</v>
      </c>
      <c r="C30" s="6" t="s">
        <v>728</v>
      </c>
      <c r="D30" s="6" t="s">
        <v>1132</v>
      </c>
      <c r="E30" s="11"/>
      <c r="F30" s="11"/>
      <c r="G30" s="11"/>
    </row>
    <row r="31" spans="1:8">
      <c r="A31" s="61"/>
      <c r="B31" s="22" t="s">
        <v>1390</v>
      </c>
      <c r="C31" s="6"/>
      <c r="D31" s="6"/>
      <c r="E31" s="11"/>
      <c r="F31" s="11">
        <v>5</v>
      </c>
      <c r="G31" s="11"/>
    </row>
    <row r="32" spans="1:8">
      <c r="A32" s="61"/>
      <c r="B32" s="22" t="s">
        <v>1392</v>
      </c>
      <c r="C32" s="6"/>
      <c r="D32" s="6"/>
      <c r="E32" s="11"/>
      <c r="F32" s="11">
        <v>19</v>
      </c>
      <c r="G32" s="11"/>
    </row>
    <row r="33" spans="1:8" ht="45" customHeight="1">
      <c r="A33" s="106"/>
      <c r="B33" s="106" t="s">
        <v>729</v>
      </c>
      <c r="C33" s="6" t="s">
        <v>730</v>
      </c>
      <c r="D33" s="6" t="s">
        <v>1132</v>
      </c>
      <c r="E33" s="11"/>
      <c r="F33" s="11"/>
      <c r="G33" s="11"/>
    </row>
    <row r="34" spans="1:8">
      <c r="A34" s="107"/>
      <c r="B34" s="22" t="s">
        <v>1390</v>
      </c>
      <c r="C34" s="6"/>
      <c r="D34" s="6"/>
      <c r="E34" s="11"/>
      <c r="F34" s="11">
        <v>15759</v>
      </c>
      <c r="G34" s="11"/>
    </row>
    <row r="35" spans="1:8">
      <c r="A35" s="107"/>
      <c r="B35" s="22" t="s">
        <v>1392</v>
      </c>
      <c r="C35" s="6"/>
      <c r="D35" s="6"/>
      <c r="E35" s="11"/>
      <c r="F35" s="11">
        <v>3225</v>
      </c>
      <c r="G35" s="11"/>
    </row>
    <row r="36" spans="1:8" ht="60">
      <c r="A36" s="8"/>
      <c r="B36" s="22" t="s">
        <v>717</v>
      </c>
      <c r="C36" s="6" t="s">
        <v>711</v>
      </c>
      <c r="D36" s="6" t="s">
        <v>1132</v>
      </c>
      <c r="E36" s="11"/>
      <c r="F36" s="11"/>
      <c r="G36" s="11"/>
    </row>
    <row r="37" spans="1:8">
      <c r="A37" s="8"/>
      <c r="B37" s="22" t="s">
        <v>1390</v>
      </c>
      <c r="C37" s="6"/>
      <c r="D37" s="6"/>
      <c r="E37" s="11"/>
      <c r="F37" s="11">
        <v>31187</v>
      </c>
      <c r="G37" s="11"/>
    </row>
    <row r="38" spans="1:8">
      <c r="A38" s="8"/>
      <c r="B38" s="22" t="s">
        <v>1392</v>
      </c>
      <c r="C38" s="6"/>
      <c r="D38" s="6"/>
      <c r="E38" s="11"/>
      <c r="F38" s="11">
        <v>3316</v>
      </c>
      <c r="G38" s="11"/>
    </row>
    <row r="39" spans="1:8" ht="60">
      <c r="A39" s="45" t="s">
        <v>732</v>
      </c>
      <c r="B39" s="46" t="s">
        <v>731</v>
      </c>
      <c r="C39" s="45"/>
      <c r="D39" s="45"/>
      <c r="E39" s="53"/>
      <c r="F39" s="53"/>
      <c r="G39" s="53"/>
      <c r="H39" s="3" t="s">
        <v>323</v>
      </c>
    </row>
    <row r="40" spans="1:8">
      <c r="A40" s="45"/>
      <c r="B40" s="46" t="s">
        <v>1390</v>
      </c>
      <c r="C40" s="45"/>
      <c r="D40" s="45" t="s">
        <v>9</v>
      </c>
      <c r="E40" s="48">
        <v>41.94</v>
      </c>
      <c r="F40" s="48">
        <v>44.44</v>
      </c>
      <c r="G40" s="48"/>
      <c r="H40" s="3"/>
    </row>
    <row r="41" spans="1:8">
      <c r="A41" s="45"/>
      <c r="B41" s="46" t="s">
        <v>1392</v>
      </c>
      <c r="C41" s="45"/>
      <c r="D41" s="45" t="s">
        <v>9</v>
      </c>
      <c r="E41" s="48">
        <v>100</v>
      </c>
      <c r="F41" s="48">
        <v>100</v>
      </c>
      <c r="G41" s="48"/>
      <c r="H41" s="3"/>
    </row>
    <row r="42" spans="1:8" ht="60">
      <c r="A42" s="8"/>
      <c r="B42" s="22" t="s">
        <v>733</v>
      </c>
      <c r="C42" s="6" t="s">
        <v>734</v>
      </c>
      <c r="D42" s="6" t="s">
        <v>1132</v>
      </c>
      <c r="E42" s="11"/>
      <c r="F42" s="11"/>
      <c r="G42" s="11"/>
    </row>
    <row r="43" spans="1:8">
      <c r="A43" s="8"/>
      <c r="B43" s="22" t="s">
        <v>1390</v>
      </c>
      <c r="C43" s="6"/>
      <c r="D43" s="6"/>
      <c r="E43" s="11"/>
      <c r="F43" s="11">
        <v>12168</v>
      </c>
      <c r="G43" s="11"/>
    </row>
    <row r="44" spans="1:8">
      <c r="A44" s="8"/>
      <c r="B44" s="22" t="s">
        <v>1392</v>
      </c>
      <c r="C44" s="6"/>
      <c r="D44" s="6"/>
      <c r="E44" s="11"/>
      <c r="F44" s="11"/>
      <c r="G44" s="11"/>
    </row>
    <row r="45" spans="1:8" ht="45" customHeight="1">
      <c r="A45" s="8"/>
      <c r="B45" s="22" t="s">
        <v>717</v>
      </c>
      <c r="C45" s="6" t="s">
        <v>735</v>
      </c>
      <c r="D45" s="6" t="s">
        <v>1132</v>
      </c>
      <c r="E45" s="11"/>
      <c r="F45" s="11"/>
      <c r="G45" s="11"/>
      <c r="H45" s="21"/>
    </row>
    <row r="46" spans="1:8">
      <c r="A46" s="8"/>
      <c r="B46" s="22" t="s">
        <v>1390</v>
      </c>
      <c r="C46" s="6"/>
      <c r="D46" s="6"/>
      <c r="E46" s="11"/>
      <c r="F46" s="11">
        <v>31187</v>
      </c>
      <c r="G46" s="11"/>
      <c r="H46" s="21"/>
    </row>
    <row r="47" spans="1:8">
      <c r="A47" s="8"/>
      <c r="B47" s="22" t="s">
        <v>1392</v>
      </c>
      <c r="C47" s="6"/>
      <c r="D47" s="6"/>
      <c r="E47" s="11"/>
      <c r="F47" s="11">
        <v>3316</v>
      </c>
      <c r="G47" s="11"/>
      <c r="H47" s="21"/>
    </row>
    <row r="48" spans="1:8" ht="75">
      <c r="A48" s="45" t="s">
        <v>736</v>
      </c>
      <c r="B48" s="46" t="s">
        <v>737</v>
      </c>
      <c r="C48" s="45"/>
      <c r="D48" s="45"/>
      <c r="E48" s="52"/>
      <c r="F48" s="52"/>
      <c r="G48" s="52"/>
      <c r="H48" s="3" t="s">
        <v>323</v>
      </c>
    </row>
    <row r="49" spans="1:7">
      <c r="A49" s="47"/>
      <c r="B49" s="46" t="s">
        <v>738</v>
      </c>
      <c r="C49" s="45"/>
      <c r="D49" s="45"/>
      <c r="E49" s="53"/>
      <c r="F49" s="53"/>
      <c r="G49" s="53"/>
    </row>
    <row r="50" spans="1:7">
      <c r="A50" s="47"/>
      <c r="B50" s="46" t="s">
        <v>1390</v>
      </c>
      <c r="C50" s="45"/>
      <c r="D50" s="45" t="s">
        <v>9</v>
      </c>
      <c r="E50" s="48">
        <v>0</v>
      </c>
      <c r="F50" s="48">
        <v>0</v>
      </c>
      <c r="G50" s="48"/>
    </row>
    <row r="51" spans="1:7">
      <c r="A51" s="47"/>
      <c r="B51" s="46" t="s">
        <v>1392</v>
      </c>
      <c r="C51" s="45"/>
      <c r="D51" s="45" t="s">
        <v>9</v>
      </c>
      <c r="E51" s="48">
        <v>0</v>
      </c>
      <c r="F51" s="48">
        <v>1.79</v>
      </c>
      <c r="G51" s="48"/>
    </row>
    <row r="52" spans="1:7">
      <c r="A52" s="47"/>
      <c r="B52" s="46" t="s">
        <v>741</v>
      </c>
      <c r="C52" s="45"/>
      <c r="D52" s="45"/>
      <c r="E52" s="53"/>
      <c r="F52" s="53"/>
      <c r="G52" s="53"/>
    </row>
    <row r="53" spans="1:7">
      <c r="A53" s="47"/>
      <c r="B53" s="46" t="s">
        <v>1390</v>
      </c>
      <c r="C53" s="45"/>
      <c r="D53" s="45" t="s">
        <v>9</v>
      </c>
      <c r="E53" s="48">
        <v>0</v>
      </c>
      <c r="F53" s="48">
        <v>0</v>
      </c>
      <c r="G53" s="48"/>
    </row>
    <row r="54" spans="1:7">
      <c r="A54" s="47"/>
      <c r="B54" s="46" t="s">
        <v>1392</v>
      </c>
      <c r="C54" s="45"/>
      <c r="D54" s="45" t="s">
        <v>9</v>
      </c>
      <c r="E54" s="48">
        <v>0</v>
      </c>
      <c r="F54" s="48">
        <v>0</v>
      </c>
      <c r="G54" s="48"/>
    </row>
    <row r="55" spans="1:7">
      <c r="A55" s="47"/>
      <c r="B55" s="46" t="s">
        <v>742</v>
      </c>
      <c r="C55" s="45"/>
      <c r="D55" s="45"/>
      <c r="E55" s="53"/>
      <c r="F55" s="53"/>
      <c r="G55" s="53"/>
    </row>
    <row r="56" spans="1:7">
      <c r="A56" s="47"/>
      <c r="B56" s="46" t="s">
        <v>1390</v>
      </c>
      <c r="C56" s="45"/>
      <c r="D56" s="45" t="s">
        <v>9</v>
      </c>
      <c r="E56" s="48">
        <v>0</v>
      </c>
      <c r="F56" s="48">
        <v>0</v>
      </c>
      <c r="G56" s="48"/>
    </row>
    <row r="57" spans="1:7">
      <c r="A57" s="47"/>
      <c r="B57" s="46" t="s">
        <v>1392</v>
      </c>
      <c r="C57" s="45"/>
      <c r="D57" s="45" t="s">
        <v>9</v>
      </c>
      <c r="E57" s="48">
        <v>0</v>
      </c>
      <c r="F57" s="48">
        <v>0</v>
      </c>
      <c r="G57" s="48"/>
    </row>
    <row r="58" spans="1:7" ht="60">
      <c r="A58" s="8"/>
      <c r="B58" s="22" t="s">
        <v>739</v>
      </c>
      <c r="C58" s="6" t="s">
        <v>740</v>
      </c>
      <c r="D58" s="6" t="s">
        <v>1132</v>
      </c>
      <c r="E58" s="11"/>
      <c r="F58" s="11"/>
      <c r="G58" s="11"/>
    </row>
    <row r="59" spans="1:7" ht="60">
      <c r="A59" s="8"/>
      <c r="B59" s="22" t="s">
        <v>743</v>
      </c>
      <c r="C59" s="6" t="s">
        <v>744</v>
      </c>
      <c r="D59" s="6" t="s">
        <v>1132</v>
      </c>
      <c r="E59" s="11"/>
      <c r="F59" s="11"/>
      <c r="G59" s="11"/>
    </row>
    <row r="60" spans="1:7" ht="60">
      <c r="A60" s="8"/>
      <c r="B60" s="22" t="s">
        <v>745</v>
      </c>
      <c r="C60" s="6" t="s">
        <v>746</v>
      </c>
      <c r="D60" s="6" t="s">
        <v>1132</v>
      </c>
      <c r="E60" s="11"/>
      <c r="F60" s="11"/>
      <c r="G60" s="11"/>
    </row>
    <row r="61" spans="1:7" ht="60">
      <c r="A61" s="8"/>
      <c r="B61" s="22" t="s">
        <v>750</v>
      </c>
      <c r="C61" s="6" t="s">
        <v>747</v>
      </c>
      <c r="D61" s="6" t="s">
        <v>1132</v>
      </c>
      <c r="E61" s="11"/>
      <c r="F61" s="11"/>
      <c r="G61" s="11"/>
    </row>
    <row r="62" spans="1:7" ht="60">
      <c r="A62" s="8"/>
      <c r="B62" s="22" t="s">
        <v>751</v>
      </c>
      <c r="C62" s="6" t="s">
        <v>748</v>
      </c>
      <c r="D62" s="6" t="s">
        <v>1132</v>
      </c>
      <c r="E62" s="11"/>
      <c r="F62" s="11"/>
      <c r="G62" s="11"/>
    </row>
    <row r="63" spans="1:7" ht="60">
      <c r="A63" s="8"/>
      <c r="B63" s="22" t="s">
        <v>752</v>
      </c>
      <c r="C63" s="6" t="s">
        <v>749</v>
      </c>
      <c r="D63" s="6" t="s">
        <v>1132</v>
      </c>
      <c r="E63" s="11"/>
      <c r="F63" s="11"/>
      <c r="G63" s="11"/>
    </row>
    <row r="64" spans="1:7" ht="60">
      <c r="A64" s="50" t="s">
        <v>754</v>
      </c>
      <c r="B64" s="51" t="s">
        <v>753</v>
      </c>
      <c r="C64" s="47"/>
      <c r="D64" s="47"/>
      <c r="E64" s="47"/>
      <c r="F64" s="47"/>
      <c r="G64" s="47"/>
    </row>
    <row r="65" spans="1:8" ht="75">
      <c r="A65" s="45" t="s">
        <v>755</v>
      </c>
      <c r="B65" s="46" t="s">
        <v>1348</v>
      </c>
      <c r="C65" s="47"/>
      <c r="D65" s="45"/>
      <c r="E65" s="53"/>
      <c r="F65" s="53"/>
      <c r="G65" s="53"/>
      <c r="H65" s="3" t="s">
        <v>323</v>
      </c>
    </row>
    <row r="66" spans="1:8">
      <c r="A66" s="45"/>
      <c r="B66" s="49" t="s">
        <v>1349</v>
      </c>
      <c r="C66" s="47"/>
      <c r="D66" s="45"/>
      <c r="E66" s="53"/>
      <c r="F66" s="53"/>
      <c r="G66" s="53"/>
      <c r="H66" s="3"/>
    </row>
    <row r="67" spans="1:8">
      <c r="A67" s="45"/>
      <c r="B67" s="46" t="s">
        <v>1390</v>
      </c>
      <c r="C67" s="47"/>
      <c r="D67" s="45" t="s">
        <v>9</v>
      </c>
      <c r="E67" s="48">
        <v>14.45</v>
      </c>
      <c r="F67" s="48">
        <v>14.33</v>
      </c>
      <c r="G67" s="48"/>
      <c r="H67" s="3"/>
    </row>
    <row r="68" spans="1:8">
      <c r="A68" s="45"/>
      <c r="B68" s="46" t="s">
        <v>1392</v>
      </c>
      <c r="C68" s="47"/>
      <c r="D68" s="45" t="s">
        <v>9</v>
      </c>
      <c r="E68" s="48">
        <v>8.4</v>
      </c>
      <c r="F68" s="48">
        <v>12.5</v>
      </c>
      <c r="G68" s="48"/>
      <c r="H68" s="3"/>
    </row>
    <row r="69" spans="1:8">
      <c r="A69" s="45"/>
      <c r="B69" s="49" t="s">
        <v>1350</v>
      </c>
      <c r="C69" s="47"/>
      <c r="D69" s="45"/>
      <c r="E69" s="53"/>
      <c r="F69" s="53"/>
      <c r="G69" s="53"/>
      <c r="H69" s="3"/>
    </row>
    <row r="70" spans="1:8">
      <c r="A70" s="45"/>
      <c r="B70" s="46" t="s">
        <v>1390</v>
      </c>
      <c r="C70" s="47"/>
      <c r="D70" s="45" t="s">
        <v>9</v>
      </c>
      <c r="E70" s="48">
        <v>56.35</v>
      </c>
      <c r="F70" s="48">
        <v>57.89</v>
      </c>
      <c r="G70" s="48"/>
      <c r="H70" s="3"/>
    </row>
    <row r="71" spans="1:8">
      <c r="A71" s="45"/>
      <c r="B71" s="46" t="s">
        <v>1392</v>
      </c>
      <c r="C71" s="47"/>
      <c r="D71" s="45" t="s">
        <v>9</v>
      </c>
      <c r="E71" s="48">
        <v>52.94</v>
      </c>
      <c r="F71" s="48">
        <v>70.19</v>
      </c>
      <c r="G71" s="48"/>
      <c r="H71" s="3"/>
    </row>
    <row r="72" spans="1:8" ht="90">
      <c r="A72" s="8"/>
      <c r="B72" s="22" t="s">
        <v>756</v>
      </c>
      <c r="C72" s="6" t="s">
        <v>757</v>
      </c>
      <c r="D72" s="6" t="s">
        <v>1132</v>
      </c>
      <c r="E72" s="11"/>
      <c r="F72" s="11"/>
      <c r="G72" s="11"/>
      <c r="H72" s="3"/>
    </row>
    <row r="73" spans="1:8" ht="90">
      <c r="A73" s="8"/>
      <c r="B73" s="22" t="s">
        <v>758</v>
      </c>
      <c r="C73" s="6" t="s">
        <v>759</v>
      </c>
      <c r="D73" s="6" t="s">
        <v>1132</v>
      </c>
      <c r="E73" s="11"/>
      <c r="F73" s="11"/>
      <c r="G73" s="11"/>
    </row>
    <row r="74" spans="1:8" ht="90">
      <c r="A74" s="8"/>
      <c r="B74" s="22" t="s">
        <v>760</v>
      </c>
      <c r="C74" s="6" t="s">
        <v>761</v>
      </c>
      <c r="D74" s="6" t="s">
        <v>1132</v>
      </c>
      <c r="E74" s="11"/>
      <c r="F74" s="11"/>
      <c r="G74" s="11"/>
    </row>
    <row r="75" spans="1:8" ht="75">
      <c r="A75" s="45" t="s">
        <v>763</v>
      </c>
      <c r="B75" s="46" t="s">
        <v>762</v>
      </c>
      <c r="C75" s="47"/>
      <c r="D75" s="45"/>
      <c r="E75" s="53"/>
      <c r="F75" s="53"/>
      <c r="G75" s="53"/>
      <c r="H75" s="3" t="s">
        <v>323</v>
      </c>
    </row>
    <row r="76" spans="1:8">
      <c r="A76" s="62"/>
      <c r="B76" s="46" t="s">
        <v>1390</v>
      </c>
      <c r="C76" s="47"/>
      <c r="D76" s="45" t="s">
        <v>9</v>
      </c>
      <c r="E76" s="48">
        <v>11.68</v>
      </c>
      <c r="F76" s="48">
        <v>13.01</v>
      </c>
      <c r="G76" s="48"/>
      <c r="H76" s="3"/>
    </row>
    <row r="77" spans="1:8">
      <c r="A77" s="62"/>
      <c r="B77" s="46" t="s">
        <v>1392</v>
      </c>
      <c r="C77" s="47"/>
      <c r="D77" s="45" t="s">
        <v>9</v>
      </c>
      <c r="E77" s="48">
        <v>5.04</v>
      </c>
      <c r="F77" s="48">
        <v>3.85</v>
      </c>
      <c r="G77" s="48"/>
      <c r="H77" s="3"/>
    </row>
    <row r="78" spans="1:8" ht="48.75" customHeight="1">
      <c r="A78" s="208"/>
      <c r="B78" s="208" t="s">
        <v>764</v>
      </c>
      <c r="C78" s="6" t="s">
        <v>1382</v>
      </c>
      <c r="D78" s="6" t="s">
        <v>1132</v>
      </c>
      <c r="E78" s="11"/>
      <c r="F78" s="11"/>
      <c r="G78" s="11"/>
      <c r="H78" s="3"/>
    </row>
    <row r="79" spans="1:8" ht="48.75" customHeight="1">
      <c r="A79" s="210"/>
      <c r="B79" s="210"/>
      <c r="C79" s="6" t="s">
        <v>765</v>
      </c>
      <c r="D79" s="6" t="s">
        <v>1132</v>
      </c>
      <c r="E79" s="11"/>
      <c r="F79" s="11"/>
      <c r="G79" s="11"/>
      <c r="H79" s="3"/>
    </row>
    <row r="80" spans="1:8" ht="90">
      <c r="A80" s="24"/>
      <c r="B80" s="22" t="s">
        <v>760</v>
      </c>
      <c r="C80" s="6" t="s">
        <v>766</v>
      </c>
      <c r="D80" s="6" t="s">
        <v>1132</v>
      </c>
      <c r="E80" s="11"/>
      <c r="F80" s="11"/>
      <c r="G80" s="11"/>
    </row>
    <row r="81" spans="1:8" ht="90">
      <c r="A81" s="45" t="s">
        <v>768</v>
      </c>
      <c r="B81" s="46" t="s">
        <v>767</v>
      </c>
      <c r="C81" s="45"/>
      <c r="D81" s="45"/>
      <c r="E81" s="53"/>
      <c r="F81" s="53"/>
      <c r="G81" s="53"/>
      <c r="H81" s="3" t="s">
        <v>323</v>
      </c>
    </row>
    <row r="82" spans="1:8">
      <c r="A82" s="63"/>
      <c r="B82" s="46" t="s">
        <v>1390</v>
      </c>
      <c r="C82" s="45"/>
      <c r="D82" s="45" t="s">
        <v>1132</v>
      </c>
      <c r="E82" s="48">
        <v>35.18</v>
      </c>
      <c r="F82" s="48">
        <v>41.08</v>
      </c>
      <c r="G82" s="48"/>
      <c r="H82" s="3"/>
    </row>
    <row r="83" spans="1:8">
      <c r="A83" s="63"/>
      <c r="B83" s="46" t="s">
        <v>1392</v>
      </c>
      <c r="C83" s="45"/>
      <c r="D83" s="45" t="s">
        <v>1132</v>
      </c>
      <c r="E83" s="48">
        <v>48.74</v>
      </c>
      <c r="F83" s="48">
        <v>47.12</v>
      </c>
      <c r="G83" s="48"/>
      <c r="H83" s="3"/>
    </row>
    <row r="84" spans="1:8" ht="75">
      <c r="A84" s="20"/>
      <c r="B84" s="22" t="s">
        <v>769</v>
      </c>
      <c r="C84" s="6" t="s">
        <v>770</v>
      </c>
      <c r="D84" s="6" t="s">
        <v>1132</v>
      </c>
      <c r="E84" s="11"/>
      <c r="F84" s="11"/>
      <c r="G84" s="11"/>
      <c r="H84" s="3"/>
    </row>
    <row r="85" spans="1:8" ht="90">
      <c r="A85" s="20"/>
      <c r="B85" s="22" t="s">
        <v>760</v>
      </c>
      <c r="C85" s="6" t="s">
        <v>1383</v>
      </c>
      <c r="D85" s="6" t="s">
        <v>1132</v>
      </c>
      <c r="E85" s="11"/>
      <c r="F85" s="11"/>
      <c r="G85" s="11"/>
      <c r="H85" s="3"/>
    </row>
    <row r="86" spans="1:8" ht="60">
      <c r="A86" s="45" t="s">
        <v>772</v>
      </c>
      <c r="B86" s="46" t="s">
        <v>771</v>
      </c>
      <c r="C86" s="45"/>
      <c r="D86" s="45"/>
      <c r="E86" s="53"/>
      <c r="F86" s="53"/>
      <c r="G86" s="53"/>
      <c r="H86" s="3" t="s">
        <v>323</v>
      </c>
    </row>
    <row r="87" spans="1:8">
      <c r="A87" s="63"/>
      <c r="B87" s="46" t="s">
        <v>1390</v>
      </c>
      <c r="C87" s="45"/>
      <c r="D87" s="45" t="s">
        <v>1132</v>
      </c>
      <c r="E87" s="48">
        <v>10.87</v>
      </c>
      <c r="F87" s="48">
        <v>11.33</v>
      </c>
      <c r="G87" s="48"/>
      <c r="H87" s="3"/>
    </row>
    <row r="88" spans="1:8">
      <c r="A88" s="63"/>
      <c r="B88" s="46" t="s">
        <v>1392</v>
      </c>
      <c r="C88" s="45"/>
      <c r="D88" s="45" t="s">
        <v>1132</v>
      </c>
      <c r="E88" s="48">
        <v>4.41</v>
      </c>
      <c r="F88" s="48">
        <v>3.84</v>
      </c>
      <c r="G88" s="48"/>
      <c r="H88" s="3"/>
    </row>
    <row r="89" spans="1:8" ht="45">
      <c r="A89" s="20"/>
      <c r="B89" s="22" t="s">
        <v>725</v>
      </c>
      <c r="C89" s="6" t="s">
        <v>773</v>
      </c>
      <c r="D89" s="6" t="s">
        <v>1132</v>
      </c>
      <c r="E89" s="11"/>
      <c r="F89" s="11"/>
      <c r="G89" s="11"/>
      <c r="H89" s="21"/>
    </row>
    <row r="90" spans="1:8" ht="60">
      <c r="A90" s="20"/>
      <c r="B90" s="22" t="s">
        <v>774</v>
      </c>
      <c r="C90" s="6" t="s">
        <v>775</v>
      </c>
      <c r="D90" s="6" t="s">
        <v>1132</v>
      </c>
      <c r="E90" s="11"/>
      <c r="F90" s="11"/>
      <c r="G90" s="11"/>
    </row>
    <row r="91" spans="1:8" ht="45">
      <c r="A91" s="208"/>
      <c r="B91" s="208" t="s">
        <v>776</v>
      </c>
      <c r="C91" s="6" t="s">
        <v>777</v>
      </c>
      <c r="D91" s="6" t="s">
        <v>1132</v>
      </c>
      <c r="E91" s="11"/>
      <c r="F91" s="11"/>
      <c r="G91" s="11"/>
    </row>
    <row r="92" spans="1:8" ht="45">
      <c r="A92" s="210"/>
      <c r="B92" s="210"/>
      <c r="C92" s="6" t="s">
        <v>778</v>
      </c>
      <c r="D92" s="6" t="s">
        <v>1132</v>
      </c>
      <c r="E92" s="11"/>
      <c r="F92" s="11"/>
      <c r="G92" s="11"/>
      <c r="H92" s="21"/>
    </row>
    <row r="93" spans="1:8" ht="90">
      <c r="A93" s="28"/>
      <c r="B93" s="22" t="s">
        <v>760</v>
      </c>
      <c r="C93" s="6" t="s">
        <v>766</v>
      </c>
      <c r="D93" s="6" t="s">
        <v>1132</v>
      </c>
      <c r="E93" s="11"/>
      <c r="F93" s="11"/>
      <c r="G93" s="11"/>
      <c r="H93" s="21"/>
    </row>
    <row r="94" spans="1:8" ht="60">
      <c r="A94" s="45" t="s">
        <v>780</v>
      </c>
      <c r="B94" s="46" t="s">
        <v>779</v>
      </c>
      <c r="C94" s="45"/>
      <c r="D94" s="45" t="s">
        <v>9</v>
      </c>
      <c r="E94" s="53" t="e">
        <f>(E95/E96/12*1000)/E97*100</f>
        <v>#DIV/0!</v>
      </c>
      <c r="F94" s="48">
        <v>159.85</v>
      </c>
      <c r="G94" s="53"/>
      <c r="H94" s="3" t="s">
        <v>28</v>
      </c>
    </row>
    <row r="95" spans="1:8" ht="75">
      <c r="A95" s="28"/>
      <c r="B95" s="22" t="s">
        <v>781</v>
      </c>
      <c r="C95" s="6" t="s">
        <v>782</v>
      </c>
      <c r="D95" s="6" t="s">
        <v>1326</v>
      </c>
      <c r="E95" s="11"/>
      <c r="F95" s="11"/>
      <c r="G95" s="11"/>
      <c r="H95" s="3"/>
    </row>
    <row r="96" spans="1:8" ht="60">
      <c r="A96" s="28"/>
      <c r="B96" s="22" t="s">
        <v>783</v>
      </c>
      <c r="C96" s="6" t="s">
        <v>784</v>
      </c>
      <c r="D96" s="6" t="s">
        <v>1132</v>
      </c>
      <c r="E96" s="11"/>
      <c r="F96" s="11"/>
      <c r="G96" s="11"/>
      <c r="H96" s="21"/>
    </row>
    <row r="97" spans="1:8" ht="30">
      <c r="A97" s="28"/>
      <c r="B97" s="22" t="s">
        <v>507</v>
      </c>
      <c r="C97" s="6" t="s">
        <v>785</v>
      </c>
      <c r="D97" s="6" t="s">
        <v>1326</v>
      </c>
      <c r="E97" s="11"/>
      <c r="F97" s="11"/>
      <c r="G97" s="11"/>
      <c r="H97" s="21"/>
    </row>
    <row r="98" spans="1:8" ht="60">
      <c r="A98" s="69" t="s">
        <v>786</v>
      </c>
      <c r="B98" s="70" t="s">
        <v>787</v>
      </c>
      <c r="C98" s="69"/>
      <c r="D98" s="69" t="s">
        <v>9</v>
      </c>
      <c r="E98" s="59" t="e">
        <f>E99/E100*100</f>
        <v>#DIV/0!</v>
      </c>
      <c r="F98" s="59" t="e">
        <f>F99/F100*100</f>
        <v>#DIV/0!</v>
      </c>
      <c r="G98" s="59" t="e">
        <f>G99/G100*100</f>
        <v>#DIV/0!</v>
      </c>
      <c r="H98" s="3" t="s">
        <v>112</v>
      </c>
    </row>
    <row r="99" spans="1:8" ht="105">
      <c r="A99" s="73"/>
      <c r="B99" s="73" t="s">
        <v>788</v>
      </c>
      <c r="C99" s="39" t="s">
        <v>789</v>
      </c>
      <c r="D99" s="39" t="s">
        <v>1132</v>
      </c>
      <c r="E99" s="41"/>
      <c r="F99" s="41"/>
      <c r="G99" s="41"/>
      <c r="H99" s="21"/>
    </row>
    <row r="100" spans="1:8" ht="105">
      <c r="A100" s="73"/>
      <c r="B100" s="73" t="s">
        <v>790</v>
      </c>
      <c r="C100" s="39" t="s">
        <v>789</v>
      </c>
      <c r="D100" s="39" t="s">
        <v>1132</v>
      </c>
      <c r="E100" s="41"/>
      <c r="F100" s="41"/>
      <c r="G100" s="41"/>
    </row>
    <row r="101" spans="1:8" ht="75">
      <c r="A101" s="69" t="s">
        <v>791</v>
      </c>
      <c r="B101" s="70" t="s">
        <v>792</v>
      </c>
      <c r="C101" s="69"/>
      <c r="D101" s="69" t="s">
        <v>9</v>
      </c>
      <c r="E101" s="59" t="e">
        <f>E102/E103*100</f>
        <v>#DIV/0!</v>
      </c>
      <c r="F101" s="59" t="e">
        <f>F102/F103*100</f>
        <v>#DIV/0!</v>
      </c>
      <c r="G101" s="59" t="e">
        <f>G102/G103*100</f>
        <v>#DIV/0!</v>
      </c>
      <c r="H101" s="3" t="s">
        <v>112</v>
      </c>
    </row>
    <row r="102" spans="1:8" ht="105">
      <c r="A102" s="87"/>
      <c r="B102" s="73" t="s">
        <v>793</v>
      </c>
      <c r="C102" s="39" t="s">
        <v>789</v>
      </c>
      <c r="D102" s="39" t="s">
        <v>1132</v>
      </c>
      <c r="E102" s="41"/>
      <c r="F102" s="41"/>
      <c r="G102" s="41"/>
    </row>
    <row r="103" spans="1:8" ht="105">
      <c r="A103" s="87"/>
      <c r="B103" s="73" t="s">
        <v>794</v>
      </c>
      <c r="C103" s="39" t="s">
        <v>789</v>
      </c>
      <c r="D103" s="39" t="s">
        <v>1132</v>
      </c>
      <c r="E103" s="41"/>
      <c r="F103" s="41"/>
      <c r="G103" s="41"/>
    </row>
    <row r="104" spans="1:8" ht="60">
      <c r="A104" s="50" t="s">
        <v>795</v>
      </c>
      <c r="B104" s="51" t="s">
        <v>796</v>
      </c>
      <c r="C104" s="47"/>
      <c r="D104" s="45"/>
      <c r="E104" s="47"/>
      <c r="F104" s="47"/>
      <c r="G104" s="47"/>
    </row>
    <row r="105" spans="1:8" ht="60">
      <c r="A105" s="45" t="s">
        <v>798</v>
      </c>
      <c r="B105" s="46" t="s">
        <v>797</v>
      </c>
      <c r="C105" s="47"/>
      <c r="D105" s="45"/>
      <c r="E105" s="53"/>
      <c r="F105" s="53"/>
      <c r="G105" s="53"/>
      <c r="H105" s="3" t="s">
        <v>323</v>
      </c>
    </row>
    <row r="106" spans="1:8">
      <c r="A106" s="45"/>
      <c r="B106" s="46" t="s">
        <v>1390</v>
      </c>
      <c r="C106" s="47"/>
      <c r="D106" s="45" t="s">
        <v>9</v>
      </c>
      <c r="E106" s="48">
        <v>68.52</v>
      </c>
      <c r="F106" s="48">
        <v>68.83</v>
      </c>
      <c r="G106" s="48"/>
      <c r="H106" s="3"/>
    </row>
    <row r="107" spans="1:8">
      <c r="A107" s="45"/>
      <c r="B107" s="46" t="s">
        <v>1392</v>
      </c>
      <c r="C107" s="47"/>
      <c r="D107" s="45" t="s">
        <v>9</v>
      </c>
      <c r="E107" s="48">
        <v>0</v>
      </c>
      <c r="F107" s="48">
        <v>100</v>
      </c>
      <c r="G107" s="48"/>
      <c r="H107" s="3"/>
    </row>
    <row r="108" spans="1:8" ht="60">
      <c r="A108" s="6"/>
      <c r="B108" s="22" t="s">
        <v>799</v>
      </c>
      <c r="C108" s="6" t="s">
        <v>800</v>
      </c>
      <c r="D108" s="6" t="s">
        <v>1132</v>
      </c>
      <c r="E108" s="11"/>
      <c r="F108" s="11"/>
      <c r="G108" s="11"/>
      <c r="H108" s="21"/>
    </row>
    <row r="109" spans="1:8" ht="45">
      <c r="A109" s="6"/>
      <c r="B109" s="22" t="s">
        <v>801</v>
      </c>
      <c r="C109" s="6" t="s">
        <v>802</v>
      </c>
      <c r="D109" s="6" t="s">
        <v>1132</v>
      </c>
      <c r="E109" s="11"/>
      <c r="F109" s="11"/>
      <c r="G109" s="11"/>
    </row>
    <row r="110" spans="1:8" ht="60">
      <c r="A110" s="45" t="s">
        <v>803</v>
      </c>
      <c r="B110" s="46" t="s">
        <v>804</v>
      </c>
      <c r="C110" s="47"/>
      <c r="D110" s="45"/>
      <c r="E110" s="53"/>
      <c r="F110" s="53"/>
      <c r="G110" s="53"/>
      <c r="H110" s="3" t="s">
        <v>323</v>
      </c>
    </row>
    <row r="111" spans="1:8">
      <c r="A111" s="45"/>
      <c r="B111" s="46" t="s">
        <v>1390</v>
      </c>
      <c r="C111" s="47"/>
      <c r="D111" s="45" t="s">
        <v>9</v>
      </c>
      <c r="E111" s="48">
        <v>76.84</v>
      </c>
      <c r="F111" s="48">
        <v>73.680000000000007</v>
      </c>
      <c r="G111" s="48"/>
      <c r="H111" s="3"/>
    </row>
    <row r="112" spans="1:8">
      <c r="A112" s="45"/>
      <c r="B112" s="46" t="s">
        <v>1392</v>
      </c>
      <c r="C112" s="47"/>
      <c r="D112" s="45" t="s">
        <v>9</v>
      </c>
      <c r="E112" s="48">
        <v>831.3</v>
      </c>
      <c r="F112" s="48">
        <v>1056.19</v>
      </c>
      <c r="G112" s="48"/>
      <c r="H112" s="3"/>
    </row>
    <row r="113" spans="1:9" ht="75">
      <c r="A113" s="6"/>
      <c r="B113" s="22" t="s">
        <v>805</v>
      </c>
      <c r="C113" s="6" t="s">
        <v>806</v>
      </c>
      <c r="D113" s="6" t="s">
        <v>1377</v>
      </c>
      <c r="E113" s="11"/>
      <c r="F113" s="11"/>
      <c r="G113" s="11"/>
      <c r="H113" s="3"/>
    </row>
    <row r="114" spans="1:9" ht="45">
      <c r="A114" s="6"/>
      <c r="B114" s="22" t="s">
        <v>807</v>
      </c>
      <c r="C114" s="6" t="s">
        <v>808</v>
      </c>
      <c r="D114" s="6" t="s">
        <v>1132</v>
      </c>
      <c r="E114" s="11"/>
      <c r="F114" s="11"/>
      <c r="G114" s="11"/>
      <c r="H114" s="3"/>
    </row>
    <row r="115" spans="1:9" ht="60">
      <c r="A115" s="45" t="s">
        <v>1351</v>
      </c>
      <c r="B115" s="46" t="s">
        <v>809</v>
      </c>
      <c r="C115" s="47"/>
      <c r="D115" s="45"/>
      <c r="E115" s="53"/>
      <c r="F115" s="53"/>
      <c r="G115" s="53"/>
      <c r="H115" s="3" t="s">
        <v>323</v>
      </c>
    </row>
    <row r="116" spans="1:9">
      <c r="A116" s="62"/>
      <c r="B116" s="46" t="s">
        <v>209</v>
      </c>
      <c r="C116" s="47"/>
      <c r="D116" s="45"/>
      <c r="E116" s="53"/>
      <c r="F116" s="53"/>
      <c r="G116" s="53"/>
      <c r="H116" s="3"/>
    </row>
    <row r="117" spans="1:9">
      <c r="A117" s="62"/>
      <c r="B117" s="46" t="s">
        <v>1390</v>
      </c>
      <c r="C117" s="47"/>
      <c r="D117" s="45" t="s">
        <v>1324</v>
      </c>
      <c r="E117" s="48">
        <v>20.77</v>
      </c>
      <c r="F117" s="48">
        <v>21.61</v>
      </c>
      <c r="G117" s="48"/>
      <c r="H117" s="3"/>
    </row>
    <row r="118" spans="1:9">
      <c r="A118" s="62"/>
      <c r="B118" s="46" t="s">
        <v>1392</v>
      </c>
      <c r="C118" s="47"/>
      <c r="D118" s="45" t="s">
        <v>1324</v>
      </c>
      <c r="E118" s="48">
        <v>55.63</v>
      </c>
      <c r="F118" s="48">
        <v>68.38</v>
      </c>
      <c r="G118" s="48"/>
      <c r="H118" s="3"/>
    </row>
    <row r="119" spans="1:9">
      <c r="A119" s="62"/>
      <c r="B119" s="46" t="s">
        <v>248</v>
      </c>
      <c r="C119" s="47"/>
      <c r="D119" s="45"/>
      <c r="E119" s="53"/>
      <c r="F119" s="53"/>
      <c r="G119" s="53"/>
      <c r="H119" s="3"/>
    </row>
    <row r="120" spans="1:9">
      <c r="A120" s="62"/>
      <c r="B120" s="46" t="s">
        <v>1390</v>
      </c>
      <c r="C120" s="47"/>
      <c r="D120" s="45" t="s">
        <v>1324</v>
      </c>
      <c r="E120" s="48">
        <v>17.21</v>
      </c>
      <c r="F120" s="48">
        <v>17.989999999999998</v>
      </c>
      <c r="G120" s="48"/>
      <c r="H120" s="3"/>
    </row>
    <row r="121" spans="1:9">
      <c r="A121" s="62"/>
      <c r="B121" s="46" t="s">
        <v>1392</v>
      </c>
      <c r="C121" s="47"/>
      <c r="D121" s="45" t="s">
        <v>1324</v>
      </c>
      <c r="E121" s="48">
        <v>55.63</v>
      </c>
      <c r="F121" s="48">
        <v>68.38</v>
      </c>
      <c r="G121" s="48"/>
      <c r="H121" s="3"/>
    </row>
    <row r="122" spans="1:9" ht="45">
      <c r="A122" s="24"/>
      <c r="B122" s="22" t="s">
        <v>811</v>
      </c>
      <c r="C122" s="6" t="s">
        <v>812</v>
      </c>
      <c r="D122" s="6" t="s">
        <v>1324</v>
      </c>
      <c r="E122" s="11"/>
      <c r="F122" s="11"/>
      <c r="G122" s="11"/>
      <c r="H122" s="21"/>
    </row>
    <row r="123" spans="1:9" ht="60">
      <c r="A123" s="24"/>
      <c r="B123" s="22" t="s">
        <v>813</v>
      </c>
      <c r="C123" s="6" t="s">
        <v>814</v>
      </c>
      <c r="D123" s="6" t="s">
        <v>1324</v>
      </c>
      <c r="E123" s="11"/>
      <c r="F123" s="11"/>
      <c r="G123" s="11"/>
    </row>
    <row r="124" spans="1:9" ht="45">
      <c r="A124" s="24"/>
      <c r="B124" s="22" t="s">
        <v>815</v>
      </c>
      <c r="C124" s="6" t="s">
        <v>816</v>
      </c>
      <c r="D124" s="6" t="s">
        <v>1132</v>
      </c>
      <c r="E124" s="11"/>
      <c r="F124" s="11"/>
      <c r="G124" s="11"/>
      <c r="H124" s="21"/>
      <c r="I124" s="21"/>
    </row>
    <row r="125" spans="1:9" ht="60">
      <c r="A125" s="45" t="s">
        <v>823</v>
      </c>
      <c r="B125" s="46" t="s">
        <v>817</v>
      </c>
      <c r="C125" s="47"/>
      <c r="D125" s="45"/>
      <c r="E125" s="53"/>
      <c r="F125" s="53"/>
      <c r="G125" s="53"/>
      <c r="H125" s="3" t="s">
        <v>323</v>
      </c>
    </row>
    <row r="126" spans="1:9">
      <c r="A126" s="45"/>
      <c r="B126" s="46" t="s">
        <v>1390</v>
      </c>
      <c r="C126" s="47"/>
      <c r="D126" s="45" t="s">
        <v>9</v>
      </c>
      <c r="E126" s="48">
        <v>100</v>
      </c>
      <c r="F126" s="48">
        <v>100</v>
      </c>
      <c r="G126" s="48"/>
      <c r="H126" s="3"/>
    </row>
    <row r="127" spans="1:9">
      <c r="A127" s="45"/>
      <c r="B127" s="46" t="s">
        <v>1392</v>
      </c>
      <c r="C127" s="47"/>
      <c r="D127" s="45" t="s">
        <v>9</v>
      </c>
      <c r="E127" s="48">
        <v>77.78</v>
      </c>
      <c r="F127" s="48">
        <v>87.5</v>
      </c>
      <c r="G127" s="48"/>
      <c r="H127" s="3"/>
    </row>
    <row r="128" spans="1:9" ht="60">
      <c r="A128" s="6"/>
      <c r="B128" s="22" t="s">
        <v>818</v>
      </c>
      <c r="C128" s="6" t="s">
        <v>819</v>
      </c>
      <c r="D128" s="6" t="s">
        <v>1324</v>
      </c>
      <c r="E128" s="11"/>
      <c r="F128" s="11"/>
      <c r="G128" s="11"/>
    </row>
    <row r="129" spans="1:8" ht="45">
      <c r="A129" s="6"/>
      <c r="B129" s="22" t="s">
        <v>820</v>
      </c>
      <c r="C129" s="6" t="s">
        <v>821</v>
      </c>
      <c r="D129" s="6" t="s">
        <v>1324</v>
      </c>
      <c r="E129" s="11"/>
      <c r="F129" s="11"/>
      <c r="G129" s="11"/>
    </row>
    <row r="130" spans="1:8" ht="60">
      <c r="A130" s="45" t="s">
        <v>822</v>
      </c>
      <c r="B130" s="46" t="s">
        <v>824</v>
      </c>
      <c r="C130" s="45"/>
      <c r="D130" s="45"/>
      <c r="E130" s="53"/>
      <c r="F130" s="53"/>
      <c r="G130" s="53"/>
      <c r="H130" s="3" t="s">
        <v>323</v>
      </c>
    </row>
    <row r="131" spans="1:8" ht="30">
      <c r="A131" s="62"/>
      <c r="B131" s="46" t="s">
        <v>1390</v>
      </c>
      <c r="C131" s="45"/>
      <c r="D131" s="45" t="s">
        <v>1323</v>
      </c>
      <c r="E131" s="48">
        <v>16.45</v>
      </c>
      <c r="F131" s="48">
        <v>15.54</v>
      </c>
      <c r="G131" s="48"/>
      <c r="H131" s="3"/>
    </row>
    <row r="132" spans="1:8" ht="30">
      <c r="A132" s="62"/>
      <c r="B132" s="46" t="s">
        <v>1392</v>
      </c>
      <c r="C132" s="45"/>
      <c r="D132" s="45" t="s">
        <v>1323</v>
      </c>
      <c r="E132" s="48">
        <v>33.880000000000003</v>
      </c>
      <c r="F132" s="48">
        <v>34.26</v>
      </c>
      <c r="G132" s="48"/>
      <c r="H132" s="3"/>
    </row>
    <row r="133" spans="1:8" ht="45" customHeight="1">
      <c r="A133" s="205"/>
      <c r="B133" s="208" t="s">
        <v>825</v>
      </c>
      <c r="C133" s="6" t="s">
        <v>826</v>
      </c>
      <c r="D133" s="6" t="s">
        <v>1323</v>
      </c>
      <c r="E133" s="11"/>
      <c r="F133" s="11"/>
      <c r="G133" s="11"/>
      <c r="H133" s="21"/>
    </row>
    <row r="134" spans="1:8" ht="30">
      <c r="A134" s="206"/>
      <c r="B134" s="209"/>
      <c r="C134" s="6" t="s">
        <v>827</v>
      </c>
      <c r="D134" s="6" t="s">
        <v>1323</v>
      </c>
      <c r="E134" s="11"/>
      <c r="F134" s="11"/>
      <c r="G134" s="11"/>
    </row>
    <row r="135" spans="1:8" ht="30">
      <c r="A135" s="207"/>
      <c r="B135" s="210"/>
      <c r="C135" s="6" t="s">
        <v>828</v>
      </c>
      <c r="D135" s="6" t="s">
        <v>1323</v>
      </c>
      <c r="E135" s="11"/>
      <c r="F135" s="11"/>
      <c r="G135" s="11"/>
    </row>
    <row r="136" spans="1:8" ht="45">
      <c r="A136" s="26"/>
      <c r="B136" s="22" t="s">
        <v>815</v>
      </c>
      <c r="C136" s="6" t="s">
        <v>829</v>
      </c>
      <c r="D136" s="6" t="s">
        <v>1132</v>
      </c>
      <c r="E136" s="11"/>
      <c r="F136" s="11"/>
      <c r="G136" s="11"/>
    </row>
    <row r="137" spans="1:8" ht="30">
      <c r="A137" s="10" t="s">
        <v>830</v>
      </c>
      <c r="B137" s="18" t="s">
        <v>831</v>
      </c>
      <c r="C137" s="8"/>
      <c r="D137" s="8"/>
      <c r="E137" s="8"/>
      <c r="F137" s="8"/>
      <c r="G137" s="8"/>
    </row>
    <row r="138" spans="1:8" ht="60">
      <c r="A138" s="45" t="s">
        <v>833</v>
      </c>
      <c r="B138" s="46" t="s">
        <v>832</v>
      </c>
      <c r="C138" s="47"/>
      <c r="D138" s="45"/>
      <c r="E138" s="53"/>
      <c r="F138" s="53"/>
      <c r="G138" s="53"/>
      <c r="H138" s="3" t="s">
        <v>323</v>
      </c>
    </row>
    <row r="139" spans="1:8">
      <c r="A139" s="62"/>
      <c r="B139" s="46" t="s">
        <v>1390</v>
      </c>
      <c r="C139" s="47"/>
      <c r="D139" s="45" t="s">
        <v>9</v>
      </c>
      <c r="E139" s="48">
        <v>100</v>
      </c>
      <c r="F139" s="48">
        <v>100</v>
      </c>
      <c r="G139" s="48"/>
      <c r="H139" s="3"/>
    </row>
    <row r="140" spans="1:8">
      <c r="A140" s="62"/>
      <c r="B140" s="46" t="s">
        <v>1392</v>
      </c>
      <c r="C140" s="47"/>
      <c r="D140" s="45" t="s">
        <v>9</v>
      </c>
      <c r="E140" s="48">
        <v>44.44</v>
      </c>
      <c r="F140" s="48">
        <v>50</v>
      </c>
      <c r="G140" s="48"/>
      <c r="H140" s="3"/>
    </row>
    <row r="141" spans="1:8" ht="49.5" customHeight="1">
      <c r="A141" s="208"/>
      <c r="B141" s="208" t="s">
        <v>834</v>
      </c>
      <c r="C141" s="6" t="s">
        <v>835</v>
      </c>
      <c r="D141" s="6" t="s">
        <v>1324</v>
      </c>
      <c r="E141" s="11"/>
      <c r="F141" s="11"/>
      <c r="G141" s="11"/>
      <c r="H141" s="21"/>
    </row>
    <row r="142" spans="1:8" ht="49.5" customHeight="1">
      <c r="A142" s="210"/>
      <c r="B142" s="210"/>
      <c r="C142" s="6" t="s">
        <v>836</v>
      </c>
      <c r="D142" s="6" t="s">
        <v>1324</v>
      </c>
      <c r="E142" s="11"/>
      <c r="F142" s="11"/>
      <c r="G142" s="11"/>
    </row>
    <row r="143" spans="1:8" ht="30">
      <c r="A143" s="208"/>
      <c r="B143" s="208" t="s">
        <v>837</v>
      </c>
      <c r="C143" s="6" t="s">
        <v>838</v>
      </c>
      <c r="D143" s="6" t="s">
        <v>1324</v>
      </c>
      <c r="E143" s="11"/>
      <c r="F143" s="11"/>
      <c r="G143" s="11"/>
      <c r="H143" s="21"/>
    </row>
    <row r="144" spans="1:8" ht="30">
      <c r="A144" s="210"/>
      <c r="B144" s="210"/>
      <c r="C144" s="6" t="s">
        <v>839</v>
      </c>
      <c r="D144" s="6" t="s">
        <v>1324</v>
      </c>
      <c r="E144" s="11"/>
      <c r="F144" s="11"/>
      <c r="G144" s="11"/>
    </row>
    <row r="145" spans="1:8" ht="60">
      <c r="A145" s="45" t="s">
        <v>841</v>
      </c>
      <c r="B145" s="46" t="s">
        <v>840</v>
      </c>
      <c r="C145" s="47"/>
      <c r="D145" s="45"/>
      <c r="E145" s="53"/>
      <c r="F145" s="53"/>
      <c r="G145" s="53"/>
      <c r="H145" s="3" t="s">
        <v>323</v>
      </c>
    </row>
    <row r="146" spans="1:8">
      <c r="A146" s="62"/>
      <c r="B146" s="46" t="s">
        <v>1390</v>
      </c>
      <c r="C146" s="47"/>
      <c r="D146" s="45" t="s">
        <v>9</v>
      </c>
      <c r="E146" s="48">
        <v>0.36</v>
      </c>
      <c r="F146" s="48">
        <v>0.35</v>
      </c>
      <c r="G146" s="48"/>
      <c r="H146" s="3"/>
    </row>
    <row r="147" spans="1:8">
      <c r="A147" s="62"/>
      <c r="B147" s="46" t="s">
        <v>1392</v>
      </c>
      <c r="C147" s="47"/>
      <c r="D147" s="45" t="s">
        <v>9</v>
      </c>
      <c r="E147" s="48">
        <v>7.0000000000000007E-2</v>
      </c>
      <c r="F147" s="48">
        <v>0</v>
      </c>
      <c r="G147" s="48"/>
      <c r="H147" s="3"/>
    </row>
    <row r="148" spans="1:8" ht="30">
      <c r="A148" s="203"/>
      <c r="B148" s="208" t="s">
        <v>842</v>
      </c>
      <c r="C148" s="6" t="s">
        <v>1384</v>
      </c>
      <c r="D148" s="6" t="s">
        <v>1132</v>
      </c>
      <c r="E148" s="11"/>
      <c r="F148" s="11"/>
      <c r="G148" s="11"/>
      <c r="H148" s="3"/>
    </row>
    <row r="149" spans="1:8" ht="30">
      <c r="A149" s="212"/>
      <c r="B149" s="209"/>
      <c r="C149" s="6" t="s">
        <v>1386</v>
      </c>
      <c r="D149" s="6" t="s">
        <v>1132</v>
      </c>
      <c r="E149" s="11"/>
      <c r="F149" s="11"/>
      <c r="G149" s="11"/>
      <c r="H149" s="3"/>
    </row>
    <row r="150" spans="1:8" ht="30">
      <c r="A150" s="212"/>
      <c r="B150" s="209"/>
      <c r="C150" s="6" t="s">
        <v>1385</v>
      </c>
      <c r="D150" s="6" t="s">
        <v>1132</v>
      </c>
      <c r="E150" s="11"/>
      <c r="F150" s="11"/>
      <c r="G150" s="11"/>
      <c r="H150" s="3"/>
    </row>
    <row r="151" spans="1:8" ht="45" customHeight="1">
      <c r="A151" s="27"/>
      <c r="B151" s="22" t="s">
        <v>717</v>
      </c>
      <c r="C151" s="6" t="s">
        <v>1387</v>
      </c>
      <c r="D151" s="6" t="s">
        <v>1132</v>
      </c>
      <c r="E151" s="11"/>
      <c r="F151" s="11"/>
      <c r="G151" s="11"/>
      <c r="H151" s="3"/>
    </row>
    <row r="152" spans="1:8" ht="45">
      <c r="A152" s="50" t="s">
        <v>843</v>
      </c>
      <c r="B152" s="51" t="s">
        <v>844</v>
      </c>
      <c r="C152" s="47"/>
      <c r="D152" s="47"/>
      <c r="E152" s="47"/>
      <c r="F152" s="47"/>
      <c r="G152" s="47"/>
    </row>
    <row r="153" spans="1:8" ht="75">
      <c r="A153" s="45" t="s">
        <v>846</v>
      </c>
      <c r="B153" s="46" t="s">
        <v>845</v>
      </c>
      <c r="C153" s="45"/>
      <c r="D153" s="45"/>
      <c r="E153" s="53"/>
      <c r="F153" s="53"/>
      <c r="G153" s="53"/>
      <c r="H153" s="3" t="s">
        <v>323</v>
      </c>
    </row>
    <row r="154" spans="1:8">
      <c r="A154" s="45"/>
      <c r="B154" s="46" t="s">
        <v>1390</v>
      </c>
      <c r="C154" s="45"/>
      <c r="D154" s="45" t="s">
        <v>9</v>
      </c>
      <c r="E154" s="48">
        <v>32.74</v>
      </c>
      <c r="F154" s="48">
        <v>22.67</v>
      </c>
      <c r="G154" s="48"/>
      <c r="H154" s="3"/>
    </row>
    <row r="155" spans="1:8">
      <c r="A155" s="45"/>
      <c r="B155" s="46" t="s">
        <v>1392</v>
      </c>
      <c r="C155" s="45"/>
      <c r="D155" s="45" t="s">
        <v>9</v>
      </c>
      <c r="E155" s="48">
        <v>0</v>
      </c>
      <c r="F155" s="48">
        <v>0</v>
      </c>
      <c r="G155" s="48"/>
      <c r="H155" s="3"/>
    </row>
    <row r="156" spans="1:8" ht="60">
      <c r="A156" s="8"/>
      <c r="B156" s="22" t="s">
        <v>847</v>
      </c>
      <c r="C156" s="6" t="s">
        <v>848</v>
      </c>
      <c r="D156" s="6" t="s">
        <v>1132</v>
      </c>
      <c r="E156" s="11"/>
      <c r="F156" s="11"/>
      <c r="G156" s="11"/>
    </row>
    <row r="157" spans="1:8" ht="45">
      <c r="A157" s="8"/>
      <c r="B157" s="22" t="s">
        <v>849</v>
      </c>
      <c r="C157" s="6" t="s">
        <v>850</v>
      </c>
      <c r="D157" s="6" t="s">
        <v>1132</v>
      </c>
      <c r="E157" s="11"/>
      <c r="F157" s="11"/>
      <c r="G157" s="11"/>
    </row>
    <row r="158" spans="1:8" ht="60">
      <c r="A158" s="69" t="s">
        <v>852</v>
      </c>
      <c r="B158" s="70" t="s">
        <v>851</v>
      </c>
      <c r="C158" s="69"/>
      <c r="D158" s="69" t="s">
        <v>9</v>
      </c>
      <c r="E158" s="59" t="e">
        <f>E159/E160*100</f>
        <v>#DIV/0!</v>
      </c>
      <c r="F158" s="59" t="e">
        <f>F159/F160*100</f>
        <v>#DIV/0!</v>
      </c>
      <c r="G158" s="59" t="e">
        <f>G159/G160*100</f>
        <v>#DIV/0!</v>
      </c>
      <c r="H158" s="3" t="s">
        <v>112</v>
      </c>
    </row>
    <row r="159" spans="1:8" ht="60">
      <c r="A159" s="74"/>
      <c r="B159" s="73" t="s">
        <v>853</v>
      </c>
      <c r="C159" s="39" t="s">
        <v>594</v>
      </c>
      <c r="D159" s="39" t="s">
        <v>1132</v>
      </c>
      <c r="E159" s="41"/>
      <c r="F159" s="41"/>
      <c r="G159" s="41"/>
      <c r="H159" s="3"/>
    </row>
    <row r="160" spans="1:8" ht="60">
      <c r="A160" s="74"/>
      <c r="B160" s="73" t="s">
        <v>854</v>
      </c>
      <c r="C160" s="39" t="s">
        <v>594</v>
      </c>
      <c r="D160" s="39" t="s">
        <v>1132</v>
      </c>
      <c r="E160" s="41"/>
      <c r="F160" s="41"/>
      <c r="G160" s="41"/>
      <c r="H160" s="3"/>
    </row>
    <row r="161" spans="1:8" ht="45">
      <c r="A161" s="50" t="s">
        <v>855</v>
      </c>
      <c r="B161" s="51" t="s">
        <v>856</v>
      </c>
      <c r="C161" s="47"/>
      <c r="D161" s="47"/>
      <c r="E161" s="47"/>
      <c r="F161" s="47"/>
      <c r="G161" s="47"/>
    </row>
    <row r="162" spans="1:8" ht="75">
      <c r="A162" s="45" t="s">
        <v>858</v>
      </c>
      <c r="B162" s="46" t="s">
        <v>857</v>
      </c>
      <c r="C162" s="47"/>
      <c r="D162" s="45"/>
      <c r="E162" s="53"/>
      <c r="F162" s="53"/>
      <c r="G162" s="53"/>
      <c r="H162" s="3" t="s">
        <v>323</v>
      </c>
    </row>
    <row r="163" spans="1:8">
      <c r="A163" s="62"/>
      <c r="B163" s="46" t="s">
        <v>1390</v>
      </c>
      <c r="C163" s="47"/>
      <c r="D163" s="45" t="s">
        <v>9</v>
      </c>
      <c r="E163" s="48">
        <v>18.3</v>
      </c>
      <c r="F163" s="48">
        <v>17.84</v>
      </c>
      <c r="G163" s="48"/>
      <c r="H163" s="3"/>
    </row>
    <row r="164" spans="1:8">
      <c r="A164" s="62"/>
      <c r="B164" s="46" t="s">
        <v>1392</v>
      </c>
      <c r="C164" s="47"/>
      <c r="D164" s="45" t="s">
        <v>9</v>
      </c>
      <c r="E164" s="48">
        <v>100</v>
      </c>
      <c r="F164" s="48">
        <v>100</v>
      </c>
      <c r="G164" s="48"/>
      <c r="H164" s="3"/>
    </row>
    <row r="165" spans="1:8" ht="39" customHeight="1">
      <c r="A165" s="205"/>
      <c r="B165" s="208" t="s">
        <v>859</v>
      </c>
      <c r="C165" s="6" t="s">
        <v>860</v>
      </c>
      <c r="D165" s="13" t="s">
        <v>1326</v>
      </c>
      <c r="E165" s="11"/>
      <c r="F165" s="11"/>
      <c r="G165" s="11"/>
      <c r="H165" s="3"/>
    </row>
    <row r="166" spans="1:8" ht="39" customHeight="1">
      <c r="A166" s="207"/>
      <c r="B166" s="210"/>
      <c r="C166" s="6" t="s">
        <v>861</v>
      </c>
      <c r="D166" s="13" t="s">
        <v>1326</v>
      </c>
      <c r="E166" s="11"/>
      <c r="F166" s="11"/>
      <c r="G166" s="11"/>
      <c r="H166" s="3"/>
    </row>
    <row r="167" spans="1:8" ht="39" customHeight="1">
      <c r="A167" s="205"/>
      <c r="B167" s="208" t="s">
        <v>862</v>
      </c>
      <c r="C167" s="6" t="s">
        <v>863</v>
      </c>
      <c r="D167" s="13" t="s">
        <v>1326</v>
      </c>
      <c r="E167" s="11"/>
      <c r="F167" s="11"/>
      <c r="G167" s="11"/>
      <c r="H167" s="3"/>
    </row>
    <row r="168" spans="1:8" ht="39" customHeight="1">
      <c r="A168" s="207"/>
      <c r="B168" s="210"/>
      <c r="C168" s="6" t="s">
        <v>864</v>
      </c>
      <c r="D168" s="13" t="s">
        <v>1326</v>
      </c>
      <c r="E168" s="11"/>
      <c r="F168" s="11"/>
      <c r="G168" s="11"/>
      <c r="H168" s="3"/>
    </row>
    <row r="169" spans="1:8" ht="60">
      <c r="A169" s="45" t="s">
        <v>866</v>
      </c>
      <c r="B169" s="46" t="s">
        <v>865</v>
      </c>
      <c r="C169" s="45"/>
      <c r="D169" s="45"/>
      <c r="E169" s="53"/>
      <c r="F169" s="53"/>
      <c r="G169" s="53"/>
      <c r="H169" s="3" t="s">
        <v>323</v>
      </c>
    </row>
    <row r="170" spans="1:8">
      <c r="A170" s="45"/>
      <c r="B170" s="46" t="s">
        <v>1390</v>
      </c>
      <c r="C170" s="45"/>
      <c r="D170" s="45" t="s">
        <v>1326</v>
      </c>
      <c r="E170" s="48">
        <v>246.82</v>
      </c>
      <c r="F170" s="48">
        <v>262.37</v>
      </c>
      <c r="G170" s="48"/>
      <c r="H170" s="3"/>
    </row>
    <row r="171" spans="1:8">
      <c r="A171" s="45"/>
      <c r="B171" s="46" t="s">
        <v>1392</v>
      </c>
      <c r="C171" s="45"/>
      <c r="D171" s="45" t="s">
        <v>1326</v>
      </c>
      <c r="E171" s="48">
        <v>403.4</v>
      </c>
      <c r="F171" s="48">
        <v>427.57</v>
      </c>
      <c r="G171" s="48"/>
      <c r="H171" s="3"/>
    </row>
    <row r="172" spans="1:8" ht="45" customHeight="1">
      <c r="A172" s="8"/>
      <c r="B172" s="22" t="s">
        <v>867</v>
      </c>
      <c r="C172" s="6" t="s">
        <v>868</v>
      </c>
      <c r="D172" s="13" t="s">
        <v>1326</v>
      </c>
      <c r="E172" s="11"/>
      <c r="F172" s="11"/>
      <c r="G172" s="11"/>
    </row>
    <row r="173" spans="1:8" ht="45">
      <c r="A173" s="8"/>
      <c r="B173" s="22" t="s">
        <v>815</v>
      </c>
      <c r="C173" s="6" t="s">
        <v>869</v>
      </c>
      <c r="D173" s="13" t="s">
        <v>1132</v>
      </c>
      <c r="E173" s="11"/>
      <c r="F173" s="11"/>
      <c r="G173" s="11"/>
    </row>
    <row r="174" spans="1:8" ht="45">
      <c r="A174" s="50" t="s">
        <v>870</v>
      </c>
      <c r="B174" s="51" t="s">
        <v>871</v>
      </c>
      <c r="C174" s="47"/>
      <c r="D174" s="47"/>
      <c r="E174" s="47"/>
      <c r="F174" s="47"/>
      <c r="G174" s="47"/>
    </row>
    <row r="175" spans="1:8" ht="60">
      <c r="A175" s="45" t="s">
        <v>873</v>
      </c>
      <c r="B175" s="46" t="s">
        <v>872</v>
      </c>
      <c r="C175" s="47"/>
      <c r="D175" s="45"/>
      <c r="E175" s="53"/>
      <c r="F175" s="53"/>
      <c r="G175" s="53"/>
      <c r="H175" s="3" t="s">
        <v>323</v>
      </c>
    </row>
    <row r="176" spans="1:8">
      <c r="A176" s="45"/>
      <c r="B176" s="46" t="s">
        <v>1390</v>
      </c>
      <c r="C176" s="47"/>
      <c r="D176" s="45" t="s">
        <v>9</v>
      </c>
      <c r="E176" s="48">
        <v>0</v>
      </c>
      <c r="F176" s="48">
        <v>0</v>
      </c>
      <c r="G176" s="48"/>
      <c r="H176" s="3"/>
    </row>
    <row r="177" spans="1:8">
      <c r="A177" s="45"/>
      <c r="B177" s="46" t="s">
        <v>1392</v>
      </c>
      <c r="C177" s="47"/>
      <c r="D177" s="45" t="s">
        <v>9</v>
      </c>
      <c r="E177" s="48">
        <v>0</v>
      </c>
      <c r="F177" s="48">
        <v>0</v>
      </c>
      <c r="G177" s="48"/>
      <c r="H177" s="3"/>
    </row>
    <row r="178" spans="1:8" ht="60">
      <c r="A178" s="8"/>
      <c r="B178" s="22" t="s">
        <v>874</v>
      </c>
      <c r="C178" s="6" t="s">
        <v>875</v>
      </c>
      <c r="D178" s="13" t="s">
        <v>1324</v>
      </c>
      <c r="E178" s="11"/>
      <c r="F178" s="11"/>
      <c r="G178" s="11"/>
    </row>
    <row r="179" spans="1:8" ht="30">
      <c r="A179" s="8"/>
      <c r="B179" s="22" t="s">
        <v>876</v>
      </c>
      <c r="C179" s="6" t="s">
        <v>877</v>
      </c>
      <c r="D179" s="13" t="s">
        <v>1324</v>
      </c>
      <c r="E179" s="11"/>
      <c r="F179" s="11"/>
      <c r="G179" s="11"/>
    </row>
    <row r="180" spans="1:8" ht="60">
      <c r="A180" s="50" t="s">
        <v>878</v>
      </c>
      <c r="B180" s="51" t="s">
        <v>879</v>
      </c>
      <c r="C180" s="47"/>
      <c r="D180" s="47"/>
      <c r="E180" s="47"/>
      <c r="F180" s="47"/>
      <c r="G180" s="47"/>
    </row>
    <row r="181" spans="1:8" ht="60">
      <c r="A181" s="45" t="s">
        <v>881</v>
      </c>
      <c r="B181" s="46" t="s">
        <v>880</v>
      </c>
      <c r="C181" s="47"/>
      <c r="D181" s="45"/>
      <c r="E181" s="53"/>
      <c r="F181" s="53"/>
      <c r="G181" s="53"/>
      <c r="H181" s="3" t="s">
        <v>323</v>
      </c>
    </row>
    <row r="182" spans="1:8">
      <c r="A182" s="45"/>
      <c r="B182" s="46" t="s">
        <v>1390</v>
      </c>
      <c r="C182" s="47"/>
      <c r="D182" s="45" t="s">
        <v>9</v>
      </c>
      <c r="E182" s="48">
        <v>14.46</v>
      </c>
      <c r="F182" s="48">
        <v>12.46</v>
      </c>
      <c r="G182" s="48"/>
      <c r="H182" s="3"/>
    </row>
    <row r="183" spans="1:8">
      <c r="A183" s="45"/>
      <c r="B183" s="46" t="s">
        <v>1392</v>
      </c>
      <c r="C183" s="47"/>
      <c r="D183" s="45" t="s">
        <v>9</v>
      </c>
      <c r="E183" s="48">
        <v>4.0599999999999996</v>
      </c>
      <c r="F183" s="48">
        <v>5.88</v>
      </c>
      <c r="G183" s="48"/>
      <c r="H183" s="3"/>
    </row>
    <row r="184" spans="1:8" ht="45">
      <c r="A184" s="8"/>
      <c r="B184" s="22" t="s">
        <v>882</v>
      </c>
      <c r="C184" s="6" t="s">
        <v>883</v>
      </c>
      <c r="D184" s="13" t="s">
        <v>1326</v>
      </c>
      <c r="E184" s="11"/>
      <c r="F184" s="11"/>
      <c r="G184" s="11"/>
    </row>
    <row r="185" spans="1:8" ht="30">
      <c r="A185" s="8"/>
      <c r="B185" s="22" t="s">
        <v>884</v>
      </c>
      <c r="C185" s="6" t="s">
        <v>885</v>
      </c>
      <c r="D185" s="13" t="s">
        <v>1326</v>
      </c>
      <c r="E185" s="11"/>
      <c r="F185" s="11"/>
      <c r="G185" s="11"/>
    </row>
    <row r="186" spans="1:8" ht="60">
      <c r="A186" s="45" t="s">
        <v>886</v>
      </c>
      <c r="B186" s="46" t="s">
        <v>887</v>
      </c>
      <c r="C186" s="45"/>
      <c r="D186" s="45"/>
      <c r="E186" s="53"/>
      <c r="F186" s="53"/>
      <c r="G186" s="53"/>
      <c r="H186" s="3" t="s">
        <v>323</v>
      </c>
    </row>
    <row r="187" spans="1:8">
      <c r="A187" s="45"/>
      <c r="B187" s="46" t="s">
        <v>1390</v>
      </c>
      <c r="C187" s="45"/>
      <c r="D187" s="45" t="s">
        <v>1326</v>
      </c>
      <c r="E187" s="48">
        <v>521.78</v>
      </c>
      <c r="F187" s="48">
        <v>485.43</v>
      </c>
      <c r="G187" s="48"/>
      <c r="H187" s="3"/>
    </row>
    <row r="188" spans="1:8">
      <c r="A188" s="45"/>
      <c r="B188" s="46" t="s">
        <v>1392</v>
      </c>
      <c r="C188" s="45"/>
      <c r="D188" s="45" t="s">
        <v>1326</v>
      </c>
      <c r="E188" s="48">
        <v>84.08</v>
      </c>
      <c r="F188" s="48">
        <v>116.68</v>
      </c>
      <c r="G188" s="48"/>
      <c r="H188" s="3"/>
    </row>
    <row r="189" spans="1:8" ht="60">
      <c r="A189" s="8"/>
      <c r="B189" s="22" t="s">
        <v>888</v>
      </c>
      <c r="C189" s="6" t="s">
        <v>883</v>
      </c>
      <c r="D189" s="13" t="s">
        <v>1326</v>
      </c>
      <c r="E189" s="11"/>
      <c r="F189" s="11"/>
      <c r="G189" s="11"/>
    </row>
    <row r="190" spans="1:8" ht="45">
      <c r="A190" s="8"/>
      <c r="B190" s="22" t="s">
        <v>889</v>
      </c>
      <c r="C190" s="6" t="s">
        <v>766</v>
      </c>
      <c r="D190" s="13" t="s">
        <v>1132</v>
      </c>
      <c r="E190" s="11"/>
      <c r="F190" s="11"/>
      <c r="G190" s="11"/>
    </row>
    <row r="191" spans="1:8" ht="45">
      <c r="A191" s="8"/>
      <c r="B191" s="22" t="s">
        <v>890</v>
      </c>
      <c r="C191" s="6" t="s">
        <v>891</v>
      </c>
      <c r="D191" s="13" t="s">
        <v>1132</v>
      </c>
      <c r="E191" s="11"/>
      <c r="F191" s="11"/>
      <c r="G191" s="11"/>
    </row>
    <row r="192" spans="1:8" ht="75">
      <c r="A192" s="69" t="s">
        <v>892</v>
      </c>
      <c r="B192" s="70" t="s">
        <v>893</v>
      </c>
      <c r="C192" s="69"/>
      <c r="D192" s="69" t="s">
        <v>9</v>
      </c>
      <c r="E192" s="59" t="e">
        <f>E193/E194*100</f>
        <v>#DIV/0!</v>
      </c>
      <c r="F192" s="59" t="e">
        <f>F193/F194*100</f>
        <v>#DIV/0!</v>
      </c>
      <c r="G192" s="59" t="e">
        <f>G193/G194*100</f>
        <v>#DIV/0!</v>
      </c>
      <c r="H192" s="3" t="s">
        <v>112</v>
      </c>
    </row>
    <row r="193" spans="1:8" ht="105">
      <c r="A193" s="74"/>
      <c r="B193" s="73" t="s">
        <v>894</v>
      </c>
      <c r="C193" s="39" t="s">
        <v>789</v>
      </c>
      <c r="D193" s="72" t="s">
        <v>1132</v>
      </c>
      <c r="E193" s="41"/>
      <c r="F193" s="41"/>
      <c r="G193" s="41"/>
    </row>
    <row r="194" spans="1:8" ht="105">
      <c r="A194" s="74"/>
      <c r="B194" s="73" t="s">
        <v>895</v>
      </c>
      <c r="C194" s="39" t="s">
        <v>789</v>
      </c>
      <c r="D194" s="72" t="s">
        <v>1132</v>
      </c>
      <c r="E194" s="41"/>
      <c r="F194" s="41"/>
      <c r="G194" s="41"/>
    </row>
    <row r="195" spans="1:8" ht="120">
      <c r="A195" s="69" t="s">
        <v>896</v>
      </c>
      <c r="B195" s="70" t="s">
        <v>897</v>
      </c>
      <c r="C195" s="69"/>
      <c r="D195" s="69" t="s">
        <v>9</v>
      </c>
      <c r="E195" s="59" t="e">
        <f>E196/E197*100</f>
        <v>#DIV/0!</v>
      </c>
      <c r="F195" s="59" t="e">
        <f>F196/F197*100</f>
        <v>#DIV/0!</v>
      </c>
      <c r="G195" s="59" t="e">
        <f>G196/G197*100</f>
        <v>#DIV/0!</v>
      </c>
      <c r="H195" s="3" t="s">
        <v>112</v>
      </c>
    </row>
    <row r="196" spans="1:8" ht="105">
      <c r="A196" s="74"/>
      <c r="B196" s="73" t="s">
        <v>898</v>
      </c>
      <c r="C196" s="39" t="s">
        <v>789</v>
      </c>
      <c r="D196" s="72" t="s">
        <v>1132</v>
      </c>
      <c r="E196" s="41"/>
      <c r="F196" s="41"/>
      <c r="G196" s="41"/>
    </row>
    <row r="197" spans="1:8" ht="105">
      <c r="A197" s="74"/>
      <c r="B197" s="73" t="s">
        <v>899</v>
      </c>
      <c r="C197" s="39" t="s">
        <v>789</v>
      </c>
      <c r="D197" s="72" t="s">
        <v>1132</v>
      </c>
      <c r="E197" s="41"/>
      <c r="F197" s="41"/>
      <c r="G197" s="41"/>
    </row>
    <row r="198" spans="1:8" ht="45">
      <c r="A198" s="50" t="s">
        <v>900</v>
      </c>
      <c r="B198" s="51" t="s">
        <v>901</v>
      </c>
      <c r="C198" s="47"/>
      <c r="D198" s="47"/>
      <c r="E198" s="47"/>
      <c r="F198" s="47"/>
      <c r="G198" s="47"/>
    </row>
    <row r="199" spans="1:8" ht="60">
      <c r="A199" s="45" t="s">
        <v>902</v>
      </c>
      <c r="B199" s="46" t="s">
        <v>1352</v>
      </c>
      <c r="C199" s="45"/>
      <c r="D199" s="45"/>
      <c r="E199" s="53"/>
      <c r="F199" s="53"/>
      <c r="G199" s="53"/>
      <c r="H199" s="3" t="s">
        <v>323</v>
      </c>
    </row>
    <row r="200" spans="1:8">
      <c r="A200" s="45"/>
      <c r="B200" s="46" t="s">
        <v>666</v>
      </c>
      <c r="C200" s="45"/>
      <c r="D200" s="45"/>
      <c r="E200" s="53"/>
      <c r="F200" s="53"/>
      <c r="G200" s="53"/>
    </row>
    <row r="201" spans="1:8">
      <c r="A201" s="45"/>
      <c r="B201" s="46" t="s">
        <v>1390</v>
      </c>
      <c r="C201" s="45"/>
      <c r="D201" s="45" t="s">
        <v>9</v>
      </c>
      <c r="E201" s="48">
        <v>100</v>
      </c>
      <c r="F201" s="48">
        <v>100</v>
      </c>
      <c r="G201" s="48"/>
    </row>
    <row r="202" spans="1:8">
      <c r="A202" s="45"/>
      <c r="B202" s="46" t="s">
        <v>1392</v>
      </c>
      <c r="C202" s="45"/>
      <c r="D202" s="45" t="s">
        <v>9</v>
      </c>
      <c r="E202" s="48">
        <v>70.37</v>
      </c>
      <c r="F202" s="48">
        <v>92.61</v>
      </c>
      <c r="G202" s="48"/>
    </row>
    <row r="203" spans="1:8">
      <c r="A203" s="45"/>
      <c r="B203" s="46" t="s">
        <v>671</v>
      </c>
      <c r="C203" s="45"/>
      <c r="D203" s="45"/>
      <c r="E203" s="53"/>
      <c r="F203" s="53"/>
      <c r="G203" s="53"/>
    </row>
    <row r="204" spans="1:8">
      <c r="A204" s="45"/>
      <c r="B204" s="46" t="s">
        <v>1390</v>
      </c>
      <c r="C204" s="45"/>
      <c r="D204" s="45" t="s">
        <v>9</v>
      </c>
      <c r="E204" s="48">
        <v>97.73</v>
      </c>
      <c r="F204" s="48">
        <v>100</v>
      </c>
      <c r="G204" s="48"/>
    </row>
    <row r="205" spans="1:8">
      <c r="A205" s="45"/>
      <c r="B205" s="46" t="s">
        <v>1392</v>
      </c>
      <c r="C205" s="45"/>
      <c r="D205" s="45" t="s">
        <v>9</v>
      </c>
      <c r="E205" s="48">
        <v>0</v>
      </c>
      <c r="F205" s="48">
        <v>100</v>
      </c>
      <c r="G205" s="48"/>
    </row>
    <row r="206" spans="1:8" ht="60">
      <c r="A206" s="6"/>
      <c r="B206" s="22" t="s">
        <v>903</v>
      </c>
      <c r="C206" s="6" t="s">
        <v>904</v>
      </c>
      <c r="D206" s="13" t="s">
        <v>1323</v>
      </c>
      <c r="E206" s="11"/>
      <c r="F206" s="11"/>
      <c r="G206" s="11"/>
    </row>
    <row r="207" spans="1:8" ht="45">
      <c r="A207" s="6"/>
      <c r="B207" s="22" t="s">
        <v>905</v>
      </c>
      <c r="C207" s="6" t="s">
        <v>906</v>
      </c>
      <c r="D207" s="13" t="s">
        <v>1323</v>
      </c>
      <c r="E207" s="11"/>
      <c r="F207" s="11"/>
      <c r="G207" s="11"/>
    </row>
    <row r="208" spans="1:8" ht="45">
      <c r="A208" s="6"/>
      <c r="B208" s="22" t="s">
        <v>907</v>
      </c>
      <c r="C208" s="6" t="s">
        <v>908</v>
      </c>
      <c r="D208" s="13" t="s">
        <v>1323</v>
      </c>
      <c r="E208" s="11"/>
      <c r="F208" s="11"/>
      <c r="G208" s="11"/>
    </row>
    <row r="209" spans="1:8" ht="45">
      <c r="A209" s="6"/>
      <c r="B209" s="22" t="s">
        <v>909</v>
      </c>
      <c r="C209" s="6" t="s">
        <v>910</v>
      </c>
      <c r="D209" s="13" t="s">
        <v>1323</v>
      </c>
      <c r="E209" s="11"/>
      <c r="F209" s="11"/>
      <c r="G209" s="11"/>
    </row>
    <row r="210" spans="1:8" ht="60">
      <c r="A210" s="45" t="s">
        <v>911</v>
      </c>
      <c r="B210" s="46" t="s">
        <v>912</v>
      </c>
      <c r="C210" s="45"/>
      <c r="D210" s="45"/>
      <c r="E210" s="53"/>
      <c r="F210" s="53"/>
      <c r="G210" s="53"/>
      <c r="H210" s="3" t="s">
        <v>323</v>
      </c>
    </row>
    <row r="211" spans="1:8">
      <c r="A211" s="45"/>
      <c r="B211" s="46" t="s">
        <v>666</v>
      </c>
      <c r="C211" s="45"/>
      <c r="D211" s="45"/>
      <c r="E211" s="53"/>
      <c r="F211" s="53"/>
      <c r="G211" s="53"/>
    </row>
    <row r="212" spans="1:8">
      <c r="A212" s="45"/>
      <c r="B212" s="46" t="s">
        <v>1390</v>
      </c>
      <c r="C212" s="45"/>
      <c r="D212" s="45" t="s">
        <v>9</v>
      </c>
      <c r="E212" s="48">
        <v>1.29</v>
      </c>
      <c r="F212" s="48">
        <v>1.31</v>
      </c>
      <c r="G212" s="48" t="e">
        <f>G218/G221*100</f>
        <v>#DIV/0!</v>
      </c>
    </row>
    <row r="213" spans="1:8">
      <c r="A213" s="45"/>
      <c r="B213" s="46" t="s">
        <v>1392</v>
      </c>
      <c r="C213" s="45"/>
      <c r="D213" s="45" t="s">
        <v>9</v>
      </c>
      <c r="E213" s="48">
        <v>0</v>
      </c>
      <c r="F213" s="48">
        <f>F219/F222*100</f>
        <v>0</v>
      </c>
      <c r="G213" s="48" t="e">
        <f>G219/G222*100</f>
        <v>#DIV/0!</v>
      </c>
    </row>
    <row r="214" spans="1:8">
      <c r="A214" s="45"/>
      <c r="B214" s="46" t="s">
        <v>913</v>
      </c>
      <c r="C214" s="45"/>
      <c r="D214" s="45"/>
      <c r="E214" s="53"/>
      <c r="F214" s="53"/>
      <c r="G214" s="53"/>
    </row>
    <row r="215" spans="1:8">
      <c r="A215" s="45"/>
      <c r="B215" s="46" t="s">
        <v>1390</v>
      </c>
      <c r="C215" s="45"/>
      <c r="D215" s="45" t="s">
        <v>9</v>
      </c>
      <c r="E215" s="48">
        <v>0</v>
      </c>
      <c r="F215" s="48">
        <f>F224/F227*100</f>
        <v>0</v>
      </c>
      <c r="G215" s="48" t="e">
        <f>G224/G227*100</f>
        <v>#DIV/0!</v>
      </c>
    </row>
    <row r="216" spans="1:8">
      <c r="A216" s="45"/>
      <c r="B216" s="46" t="s">
        <v>1392</v>
      </c>
      <c r="C216" s="45"/>
      <c r="D216" s="45" t="s">
        <v>9</v>
      </c>
      <c r="E216" s="48">
        <v>0</v>
      </c>
      <c r="F216" s="48">
        <f>F225/F228*100</f>
        <v>0</v>
      </c>
      <c r="G216" s="48" t="e">
        <f>G225/G228*100</f>
        <v>#DIV/0!</v>
      </c>
    </row>
    <row r="217" spans="1:8" ht="45">
      <c r="A217" s="6"/>
      <c r="B217" s="22" t="s">
        <v>914</v>
      </c>
      <c r="C217" s="6" t="s">
        <v>915</v>
      </c>
      <c r="D217" s="13" t="s">
        <v>1323</v>
      </c>
      <c r="E217" s="11"/>
      <c r="F217" s="11"/>
      <c r="G217" s="11"/>
    </row>
    <row r="218" spans="1:8">
      <c r="A218" s="6"/>
      <c r="B218" s="22" t="s">
        <v>1390</v>
      </c>
      <c r="C218" s="6"/>
      <c r="D218" s="13"/>
      <c r="E218" s="11"/>
      <c r="F218" s="11">
        <v>1587</v>
      </c>
      <c r="G218" s="11"/>
    </row>
    <row r="219" spans="1:8">
      <c r="A219" s="6"/>
      <c r="B219" s="22" t="s">
        <v>1392</v>
      </c>
      <c r="C219" s="6"/>
      <c r="D219" s="13"/>
      <c r="E219" s="11"/>
      <c r="F219" s="11">
        <v>0</v>
      </c>
      <c r="G219" s="11"/>
    </row>
    <row r="220" spans="1:8" ht="45">
      <c r="A220" s="6"/>
      <c r="B220" s="22" t="s">
        <v>907</v>
      </c>
      <c r="C220" s="6" t="s">
        <v>908</v>
      </c>
      <c r="D220" s="13" t="s">
        <v>1323</v>
      </c>
      <c r="E220" s="11"/>
      <c r="F220" s="11"/>
      <c r="G220" s="11"/>
    </row>
    <row r="221" spans="1:8">
      <c r="A221" s="6"/>
      <c r="B221" s="22" t="s">
        <v>1390</v>
      </c>
      <c r="C221" s="6"/>
      <c r="D221" s="13"/>
      <c r="E221" s="11"/>
      <c r="F221" s="11">
        <v>324880</v>
      </c>
      <c r="G221" s="11"/>
    </row>
    <row r="222" spans="1:8">
      <c r="A222" s="6"/>
      <c r="B222" s="22" t="s">
        <v>1392</v>
      </c>
      <c r="C222" s="6"/>
      <c r="D222" s="13"/>
      <c r="E222" s="11"/>
      <c r="F222" s="11">
        <v>17605</v>
      </c>
      <c r="G222" s="11"/>
    </row>
    <row r="223" spans="1:8" ht="45">
      <c r="A223" s="6"/>
      <c r="B223" s="22" t="s">
        <v>916</v>
      </c>
      <c r="C223" s="6" t="s">
        <v>917</v>
      </c>
      <c r="D223" s="13" t="s">
        <v>1323</v>
      </c>
      <c r="E223" s="11"/>
      <c r="F223" s="11"/>
      <c r="G223" s="11"/>
    </row>
    <row r="224" spans="1:8">
      <c r="A224" s="6"/>
      <c r="B224" s="22" t="s">
        <v>1390</v>
      </c>
      <c r="C224" s="6"/>
      <c r="D224" s="13"/>
      <c r="E224" s="11"/>
      <c r="F224" s="11">
        <v>0</v>
      </c>
      <c r="G224" s="11"/>
    </row>
    <row r="225" spans="1:8">
      <c r="A225" s="6"/>
      <c r="B225" s="22" t="s">
        <v>1392</v>
      </c>
      <c r="C225" s="6"/>
      <c r="D225" s="13"/>
      <c r="E225" s="11"/>
      <c r="F225" s="11">
        <v>0</v>
      </c>
      <c r="G225" s="11"/>
    </row>
    <row r="226" spans="1:8" ht="45">
      <c r="A226" s="6"/>
      <c r="B226" s="22" t="s">
        <v>909</v>
      </c>
      <c r="C226" s="6" t="s">
        <v>918</v>
      </c>
      <c r="D226" s="13" t="s">
        <v>1323</v>
      </c>
      <c r="E226" s="11"/>
      <c r="F226" s="11"/>
      <c r="G226" s="11"/>
    </row>
    <row r="227" spans="1:8">
      <c r="A227" s="6"/>
      <c r="B227" s="22" t="s">
        <v>1390</v>
      </c>
      <c r="C227" s="6"/>
      <c r="D227" s="13"/>
      <c r="E227" s="11"/>
      <c r="F227" s="11">
        <v>98509</v>
      </c>
      <c r="G227" s="11"/>
    </row>
    <row r="228" spans="1:8">
      <c r="A228" s="6"/>
      <c r="B228" s="22" t="s">
        <v>1392</v>
      </c>
      <c r="C228" s="6"/>
      <c r="D228" s="13"/>
      <c r="E228" s="11"/>
      <c r="F228" s="11">
        <v>58</v>
      </c>
      <c r="G228" s="11"/>
    </row>
    <row r="229" spans="1:8" ht="60">
      <c r="A229" s="45" t="s">
        <v>919</v>
      </c>
      <c r="B229" s="46" t="s">
        <v>920</v>
      </c>
      <c r="C229" s="45"/>
      <c r="D229" s="45"/>
      <c r="E229" s="53"/>
      <c r="F229" s="53"/>
      <c r="G229" s="53"/>
      <c r="H229" s="3" t="s">
        <v>323</v>
      </c>
    </row>
    <row r="230" spans="1:8">
      <c r="A230" s="45"/>
      <c r="B230" s="46" t="s">
        <v>666</v>
      </c>
      <c r="C230" s="45"/>
      <c r="D230" s="45"/>
      <c r="E230" s="53"/>
      <c r="F230" s="53"/>
      <c r="G230" s="53"/>
      <c r="H230" s="3"/>
    </row>
    <row r="231" spans="1:8">
      <c r="A231" s="45"/>
      <c r="B231" s="46" t="s">
        <v>1390</v>
      </c>
      <c r="C231" s="45"/>
      <c r="D231" s="45" t="s">
        <v>9</v>
      </c>
      <c r="E231" s="48">
        <v>0.44</v>
      </c>
      <c r="F231" s="48">
        <v>0.45</v>
      </c>
      <c r="G231" s="48" t="e">
        <f>G237/G240*100</f>
        <v>#DIV/0!</v>
      </c>
      <c r="H231" s="3"/>
    </row>
    <row r="232" spans="1:8">
      <c r="A232" s="45"/>
      <c r="B232" s="46" t="s">
        <v>1392</v>
      </c>
      <c r="C232" s="45"/>
      <c r="D232" s="45" t="s">
        <v>9</v>
      </c>
      <c r="E232" s="48">
        <v>0</v>
      </c>
      <c r="F232" s="48">
        <f>F238/F241*100</f>
        <v>0</v>
      </c>
      <c r="G232" s="48" t="e">
        <f>G238/G241*100</f>
        <v>#DIV/0!</v>
      </c>
      <c r="H232" s="3"/>
    </row>
    <row r="233" spans="1:8">
      <c r="A233" s="45"/>
      <c r="B233" s="46" t="s">
        <v>671</v>
      </c>
      <c r="C233" s="45"/>
      <c r="D233" s="45"/>
      <c r="E233" s="53"/>
      <c r="F233" s="53"/>
      <c r="G233" s="53"/>
      <c r="H233" s="3"/>
    </row>
    <row r="234" spans="1:8">
      <c r="A234" s="45"/>
      <c r="B234" s="46" t="s">
        <v>1390</v>
      </c>
      <c r="C234" s="45"/>
      <c r="D234" s="45" t="s">
        <v>9</v>
      </c>
      <c r="E234" s="48">
        <v>0</v>
      </c>
      <c r="F234" s="48">
        <f>F243/F246*100</f>
        <v>0</v>
      </c>
      <c r="G234" s="48" t="e">
        <f>G243/G246*100</f>
        <v>#DIV/0!</v>
      </c>
      <c r="H234" s="3"/>
    </row>
    <row r="235" spans="1:8">
      <c r="A235" s="45"/>
      <c r="B235" s="46" t="s">
        <v>1392</v>
      </c>
      <c r="C235" s="45"/>
      <c r="D235" s="45" t="s">
        <v>9</v>
      </c>
      <c r="E235" s="48">
        <v>0</v>
      </c>
      <c r="F235" s="48">
        <f>F244/F247*100</f>
        <v>0</v>
      </c>
      <c r="G235" s="48" t="e">
        <f>G244/G247*100</f>
        <v>#DIV/0!</v>
      </c>
      <c r="H235" s="3"/>
    </row>
    <row r="236" spans="1:8" ht="45">
      <c r="A236" s="6"/>
      <c r="B236" s="22" t="s">
        <v>921</v>
      </c>
      <c r="C236" s="6" t="s">
        <v>922</v>
      </c>
      <c r="D236" s="13" t="s">
        <v>1323</v>
      </c>
      <c r="E236" s="11"/>
      <c r="F236" s="11"/>
      <c r="G236" s="11"/>
    </row>
    <row r="237" spans="1:8">
      <c r="A237" s="6"/>
      <c r="B237" s="22" t="s">
        <v>1390</v>
      </c>
      <c r="C237" s="6"/>
      <c r="D237" s="13"/>
      <c r="E237" s="11"/>
      <c r="F237" s="11">
        <v>2126</v>
      </c>
      <c r="G237" s="11"/>
    </row>
    <row r="238" spans="1:8">
      <c r="A238" s="6"/>
      <c r="B238" s="22" t="s">
        <v>1392</v>
      </c>
      <c r="C238" s="6"/>
      <c r="D238" s="13"/>
      <c r="E238" s="11"/>
      <c r="F238" s="11">
        <v>0</v>
      </c>
      <c r="G238" s="11"/>
    </row>
    <row r="239" spans="1:8" ht="45">
      <c r="A239" s="6"/>
      <c r="B239" s="22" t="s">
        <v>907</v>
      </c>
      <c r="C239" s="6" t="s">
        <v>908</v>
      </c>
      <c r="D239" s="13" t="s">
        <v>1323</v>
      </c>
      <c r="E239" s="11"/>
      <c r="F239" s="11"/>
      <c r="G239" s="11"/>
    </row>
    <row r="240" spans="1:8">
      <c r="A240" s="6"/>
      <c r="B240" s="22" t="s">
        <v>1390</v>
      </c>
      <c r="C240" s="6"/>
      <c r="D240" s="13"/>
      <c r="E240" s="11"/>
      <c r="F240" s="11">
        <v>324880</v>
      </c>
      <c r="G240" s="11"/>
    </row>
    <row r="241" spans="1:7">
      <c r="A241" s="6"/>
      <c r="B241" s="22" t="s">
        <v>1392</v>
      </c>
      <c r="C241" s="6"/>
      <c r="D241" s="13"/>
      <c r="E241" s="11"/>
      <c r="F241" s="11">
        <v>17605</v>
      </c>
      <c r="G241" s="11"/>
    </row>
    <row r="242" spans="1:7" ht="45">
      <c r="A242" s="6"/>
      <c r="B242" s="22" t="s">
        <v>923</v>
      </c>
      <c r="C242" s="6" t="s">
        <v>924</v>
      </c>
      <c r="D242" s="13" t="s">
        <v>1323</v>
      </c>
      <c r="E242" s="11"/>
      <c r="F242" s="11"/>
      <c r="G242" s="11"/>
    </row>
    <row r="243" spans="1:7">
      <c r="A243" s="6"/>
      <c r="B243" s="22" t="s">
        <v>1390</v>
      </c>
      <c r="C243" s="6"/>
      <c r="D243" s="13"/>
      <c r="E243" s="11"/>
      <c r="F243" s="11">
        <v>0</v>
      </c>
      <c r="G243" s="11"/>
    </row>
    <row r="244" spans="1:7">
      <c r="A244" s="6"/>
      <c r="B244" s="22" t="s">
        <v>1392</v>
      </c>
      <c r="C244" s="6"/>
      <c r="D244" s="13"/>
      <c r="E244" s="11"/>
      <c r="F244" s="11">
        <v>0</v>
      </c>
      <c r="G244" s="11"/>
    </row>
    <row r="245" spans="1:7" ht="45">
      <c r="A245" s="6"/>
      <c r="B245" s="22" t="s">
        <v>909</v>
      </c>
      <c r="C245" s="6" t="s">
        <v>918</v>
      </c>
      <c r="D245" s="13" t="s">
        <v>1323</v>
      </c>
      <c r="E245" s="11"/>
      <c r="F245" s="11"/>
      <c r="G245" s="11"/>
    </row>
    <row r="246" spans="1:7">
      <c r="A246" s="6"/>
      <c r="B246" s="22" t="s">
        <v>1390</v>
      </c>
      <c r="C246" s="6"/>
      <c r="D246" s="13"/>
      <c r="E246" s="11"/>
      <c r="F246" s="11">
        <v>98509</v>
      </c>
      <c r="G246" s="11"/>
    </row>
    <row r="247" spans="1:7">
      <c r="A247" s="6"/>
      <c r="B247" s="22" t="s">
        <v>1392</v>
      </c>
      <c r="C247" s="6"/>
      <c r="D247" s="13"/>
      <c r="E247" s="11"/>
      <c r="F247" s="11">
        <v>58</v>
      </c>
      <c r="G247" s="11"/>
    </row>
  </sheetData>
  <mergeCells count="21">
    <mergeCell ref="A11:A12"/>
    <mergeCell ref="A3:G3"/>
    <mergeCell ref="A4:G4"/>
    <mergeCell ref="A7:G7"/>
    <mergeCell ref="A8:G8"/>
    <mergeCell ref="A167:A168"/>
    <mergeCell ref="B167:B168"/>
    <mergeCell ref="A165:A166"/>
    <mergeCell ref="B165:B166"/>
    <mergeCell ref="B78:B79"/>
    <mergeCell ref="A78:A79"/>
    <mergeCell ref="B91:B92"/>
    <mergeCell ref="A91:A92"/>
    <mergeCell ref="A141:A142"/>
    <mergeCell ref="B141:B142"/>
    <mergeCell ref="A143:A144"/>
    <mergeCell ref="B143:B144"/>
    <mergeCell ref="A148:A150"/>
    <mergeCell ref="B148:B150"/>
    <mergeCell ref="B133:B135"/>
    <mergeCell ref="A133:A135"/>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sheetPr>
    <tabColor rgb="FF00B050"/>
  </sheetPr>
  <dimension ref="A3:G118"/>
  <sheetViews>
    <sheetView view="pageBreakPreview" zoomScaleSheetLayoutView="100" workbookViewId="0">
      <selection activeCell="G10" sqref="G10"/>
    </sheetView>
  </sheetViews>
  <sheetFormatPr defaultRowHeight="15"/>
  <cols>
    <col min="2" max="2" width="75.140625" customWidth="1"/>
    <col min="3" max="3" width="20.140625" customWidth="1"/>
    <col min="4" max="4" width="16.140625" customWidth="1"/>
    <col min="5" max="5" width="16.140625" hidden="1" customWidth="1"/>
    <col min="6" max="6" width="12.28515625" customWidth="1"/>
    <col min="7" max="7" width="41.85546875" customWidth="1"/>
  </cols>
  <sheetData>
    <row r="3" spans="1:7" ht="18.75">
      <c r="A3" s="188" t="s">
        <v>0</v>
      </c>
      <c r="B3" s="188"/>
      <c r="C3" s="188"/>
      <c r="D3" s="188"/>
      <c r="E3" s="188"/>
      <c r="F3" s="188"/>
      <c r="G3" s="14"/>
    </row>
    <row r="4" spans="1:7" ht="18.75">
      <c r="A4" s="188" t="s">
        <v>1</v>
      </c>
      <c r="B4" s="188"/>
      <c r="C4" s="188"/>
      <c r="D4" s="188"/>
      <c r="E4" s="188"/>
      <c r="F4" s="188"/>
      <c r="G4" s="25"/>
    </row>
    <row r="5" spans="1:7">
      <c r="A5" s="1"/>
      <c r="B5" s="1"/>
      <c r="C5" s="1"/>
      <c r="D5" s="1"/>
      <c r="E5" s="1"/>
      <c r="F5" s="1"/>
      <c r="G5" s="1"/>
    </row>
    <row r="6" spans="1:7" ht="45">
      <c r="A6" s="4" t="s">
        <v>6</v>
      </c>
      <c r="B6" s="4" t="s">
        <v>432</v>
      </c>
      <c r="C6" s="5" t="s">
        <v>10</v>
      </c>
      <c r="D6" s="5" t="s">
        <v>11</v>
      </c>
      <c r="E6" s="5" t="s">
        <v>1679</v>
      </c>
      <c r="F6" s="5" t="s">
        <v>1680</v>
      </c>
      <c r="G6" s="2" t="s">
        <v>16</v>
      </c>
    </row>
    <row r="7" spans="1:7" ht="15" customHeight="1">
      <c r="A7" s="187" t="s">
        <v>928</v>
      </c>
      <c r="B7" s="187"/>
      <c r="C7" s="187"/>
      <c r="D7" s="187"/>
      <c r="E7" s="187"/>
      <c r="F7" s="187"/>
    </row>
    <row r="8" spans="1:7" ht="30.75" customHeight="1">
      <c r="A8" s="187" t="s">
        <v>929</v>
      </c>
      <c r="B8" s="187"/>
      <c r="C8" s="187"/>
      <c r="D8" s="187"/>
      <c r="E8" s="187"/>
      <c r="F8" s="187"/>
    </row>
    <row r="9" spans="1:7" ht="30">
      <c r="A9" s="100" t="s">
        <v>931</v>
      </c>
      <c r="B9" s="101" t="s">
        <v>930</v>
      </c>
      <c r="C9" s="102"/>
      <c r="D9" s="103"/>
      <c r="E9" s="103"/>
      <c r="F9" s="103"/>
    </row>
    <row r="10" spans="1:7" ht="60">
      <c r="A10" s="45" t="s">
        <v>933</v>
      </c>
      <c r="B10" s="65" t="s">
        <v>932</v>
      </c>
      <c r="C10" s="46"/>
      <c r="D10" s="45" t="s">
        <v>9</v>
      </c>
      <c r="E10" s="48">
        <f>(E11+E12+E13+E14+E15)/E16*100</f>
        <v>57.410221161035139</v>
      </c>
      <c r="F10" s="48">
        <f>(F11+F12+F13+F14+F15)/F16*100</f>
        <v>18.607776186804713</v>
      </c>
      <c r="G10" s="3" t="s">
        <v>28</v>
      </c>
    </row>
    <row r="11" spans="1:7" ht="45" customHeight="1">
      <c r="A11" s="208"/>
      <c r="B11" s="208" t="s">
        <v>934</v>
      </c>
      <c r="C11" s="6" t="s">
        <v>935</v>
      </c>
      <c r="D11" s="6" t="s">
        <v>1132</v>
      </c>
      <c r="E11" s="6">
        <v>35841</v>
      </c>
      <c r="F11" s="186">
        <v>4282</v>
      </c>
    </row>
    <row r="12" spans="1:7" ht="45" customHeight="1">
      <c r="A12" s="209"/>
      <c r="B12" s="209"/>
      <c r="C12" s="6" t="s">
        <v>936</v>
      </c>
      <c r="D12" s="6" t="s">
        <v>1132</v>
      </c>
      <c r="E12" s="6">
        <v>27769</v>
      </c>
      <c r="F12" s="186">
        <v>3097</v>
      </c>
    </row>
    <row r="13" spans="1:7" ht="45" customHeight="1">
      <c r="A13" s="209"/>
      <c r="B13" s="209"/>
      <c r="C13" s="6" t="s">
        <v>937</v>
      </c>
      <c r="D13" s="6" t="s">
        <v>1132</v>
      </c>
      <c r="E13" s="6">
        <v>12364</v>
      </c>
      <c r="F13" s="186">
        <v>1068</v>
      </c>
    </row>
    <row r="14" spans="1:7" ht="60">
      <c r="A14" s="73"/>
      <c r="B14" s="99" t="s">
        <v>938</v>
      </c>
      <c r="C14" s="91" t="s">
        <v>939</v>
      </c>
      <c r="D14" s="91" t="s">
        <v>1132</v>
      </c>
      <c r="E14" s="39">
        <v>18317</v>
      </c>
      <c r="F14" s="182"/>
    </row>
    <row r="15" spans="1:7" ht="45">
      <c r="A15" s="73"/>
      <c r="B15" s="99" t="s">
        <v>940</v>
      </c>
      <c r="C15" s="91" t="s">
        <v>941</v>
      </c>
      <c r="D15" s="91" t="s">
        <v>1132</v>
      </c>
      <c r="E15" s="39">
        <v>48533</v>
      </c>
      <c r="F15" s="182"/>
      <c r="G15" s="38"/>
    </row>
    <row r="16" spans="1:7" ht="30">
      <c r="A16" s="33"/>
      <c r="B16" s="22" t="s">
        <v>942</v>
      </c>
      <c r="C16" s="6" t="s">
        <v>157</v>
      </c>
      <c r="D16" s="6" t="s">
        <v>1132</v>
      </c>
      <c r="E16" s="6">
        <v>248778</v>
      </c>
      <c r="F16" s="141">
        <v>45395</v>
      </c>
    </row>
    <row r="17" spans="1:7" ht="45">
      <c r="A17" s="50" t="s">
        <v>943</v>
      </c>
      <c r="B17" s="51" t="s">
        <v>944</v>
      </c>
      <c r="C17" s="47"/>
      <c r="D17" s="45"/>
      <c r="E17" s="45"/>
      <c r="F17" s="52"/>
    </row>
    <row r="18" spans="1:7" ht="90">
      <c r="A18" s="45" t="s">
        <v>946</v>
      </c>
      <c r="B18" s="46" t="s">
        <v>945</v>
      </c>
      <c r="C18" s="47"/>
      <c r="D18" s="45"/>
      <c r="E18" s="45"/>
      <c r="F18" s="48"/>
      <c r="G18" s="3" t="s">
        <v>28</v>
      </c>
    </row>
    <row r="19" spans="1:7">
      <c r="A19" s="45"/>
      <c r="B19" s="51" t="s">
        <v>968</v>
      </c>
      <c r="C19" s="47"/>
      <c r="D19" s="45" t="s">
        <v>9</v>
      </c>
      <c r="E19" s="45"/>
      <c r="F19" s="48">
        <f>F30/(F30+F41+F42)*100</f>
        <v>100</v>
      </c>
      <c r="G19" s="3"/>
    </row>
    <row r="20" spans="1:7">
      <c r="A20" s="45"/>
      <c r="B20" s="46" t="s">
        <v>948</v>
      </c>
      <c r="C20" s="47"/>
      <c r="D20" s="45" t="s">
        <v>9</v>
      </c>
      <c r="E20" s="45"/>
      <c r="F20" s="48" t="e">
        <f>F32/(#REF!+#REF!+#REF!)*100</f>
        <v>#REF!</v>
      </c>
      <c r="G20" s="3"/>
    </row>
    <row r="21" spans="1:7">
      <c r="A21" s="45"/>
      <c r="B21" s="46" t="s">
        <v>958</v>
      </c>
      <c r="C21" s="47"/>
      <c r="D21" s="45" t="s">
        <v>9</v>
      </c>
      <c r="E21" s="45"/>
      <c r="F21" s="48" t="e">
        <f>F33/(#REF!+#REF!+#REF!)*100</f>
        <v>#REF!</v>
      </c>
      <c r="G21" s="3"/>
    </row>
    <row r="22" spans="1:7">
      <c r="A22" s="45"/>
      <c r="B22" s="46" t="s">
        <v>959</v>
      </c>
      <c r="C22" s="47"/>
      <c r="D22" s="45" t="s">
        <v>9</v>
      </c>
      <c r="E22" s="45"/>
      <c r="F22" s="48" t="e">
        <f>F34/(#REF!+#REF!+#REF!)*100</f>
        <v>#REF!</v>
      </c>
      <c r="G22" s="3"/>
    </row>
    <row r="23" spans="1:7">
      <c r="A23" s="45"/>
      <c r="B23" s="46" t="s">
        <v>960</v>
      </c>
      <c r="C23" s="47"/>
      <c r="D23" s="45" t="s">
        <v>9</v>
      </c>
      <c r="E23" s="45"/>
      <c r="F23" s="48" t="e">
        <f>F35/(#REF!+#REF!+#REF!)*100</f>
        <v>#REF!</v>
      </c>
      <c r="G23" s="3"/>
    </row>
    <row r="24" spans="1:7">
      <c r="A24" s="45"/>
      <c r="B24" s="46" t="s">
        <v>961</v>
      </c>
      <c r="C24" s="47"/>
      <c r="D24" s="45" t="s">
        <v>9</v>
      </c>
      <c r="E24" s="45"/>
      <c r="F24" s="48" t="e">
        <f>F36/(#REF!+#REF!+#REF!)*100</f>
        <v>#REF!</v>
      </c>
      <c r="G24" s="3"/>
    </row>
    <row r="25" spans="1:7">
      <c r="A25" s="45"/>
      <c r="B25" s="46" t="s">
        <v>962</v>
      </c>
      <c r="C25" s="47"/>
      <c r="D25" s="45" t="s">
        <v>9</v>
      </c>
      <c r="E25" s="45"/>
      <c r="F25" s="48" t="e">
        <f>F37/(#REF!+#REF!+#REF!)*100</f>
        <v>#REF!</v>
      </c>
      <c r="G25" s="3"/>
    </row>
    <row r="26" spans="1:7">
      <c r="A26" s="45"/>
      <c r="B26" s="64" t="s">
        <v>963</v>
      </c>
      <c r="C26" s="47"/>
      <c r="D26" s="45" t="s">
        <v>9</v>
      </c>
      <c r="E26" s="45"/>
      <c r="F26" s="48" t="e">
        <f>(F38)/(#REF!+#REF!+#REF!)*100</f>
        <v>#REF!</v>
      </c>
      <c r="G26" s="3"/>
    </row>
    <row r="27" spans="1:7">
      <c r="A27" s="45"/>
      <c r="B27" s="46" t="s">
        <v>964</v>
      </c>
      <c r="C27" s="47"/>
      <c r="D27" s="45" t="s">
        <v>9</v>
      </c>
      <c r="E27" s="45"/>
      <c r="F27" s="48" t="e">
        <f>(F40+F39)/(#REF!+#REF!+#REF!)*100</f>
        <v>#REF!</v>
      </c>
      <c r="G27" s="3"/>
    </row>
    <row r="28" spans="1:7">
      <c r="A28" s="45"/>
      <c r="B28" s="51" t="s">
        <v>969</v>
      </c>
      <c r="C28" s="47"/>
      <c r="D28" s="45" t="s">
        <v>9</v>
      </c>
      <c r="E28" s="45"/>
      <c r="F28" s="48">
        <f>F41/(F30+F41+F42)*100</f>
        <v>0</v>
      </c>
      <c r="G28" s="3"/>
    </row>
    <row r="29" spans="1:7">
      <c r="A29" s="45"/>
      <c r="B29" s="51" t="s">
        <v>970</v>
      </c>
      <c r="C29" s="47"/>
      <c r="D29" s="45" t="s">
        <v>9</v>
      </c>
      <c r="E29" s="45"/>
      <c r="F29" s="48">
        <f>F42/(F30+F41+F42)*100</f>
        <v>0</v>
      </c>
      <c r="G29" s="3"/>
    </row>
    <row r="30" spans="1:7" ht="45">
      <c r="A30" s="6"/>
      <c r="B30" s="22" t="s">
        <v>947</v>
      </c>
      <c r="C30" s="8"/>
      <c r="D30" s="6" t="s">
        <v>1132</v>
      </c>
      <c r="E30" s="6"/>
      <c r="F30" s="186">
        <f>F32+F33+F34+F35+F36+F37+F38+F39+F40</f>
        <v>8957</v>
      </c>
      <c r="G30" s="3"/>
    </row>
    <row r="31" spans="1:7">
      <c r="A31" s="6"/>
      <c r="B31" s="22" t="s">
        <v>1663</v>
      </c>
      <c r="C31" s="8"/>
      <c r="D31" s="6"/>
      <c r="E31" s="6"/>
      <c r="F31" s="186"/>
      <c r="G31" s="3"/>
    </row>
    <row r="32" spans="1:7" ht="45">
      <c r="A32" s="6"/>
      <c r="B32" s="22" t="s">
        <v>948</v>
      </c>
      <c r="C32" s="6" t="s">
        <v>949</v>
      </c>
      <c r="D32" s="6" t="s">
        <v>1132</v>
      </c>
      <c r="E32" s="6"/>
      <c r="F32" s="186">
        <v>8957</v>
      </c>
      <c r="G32" s="3"/>
    </row>
    <row r="33" spans="1:7" ht="45">
      <c r="A33" s="6"/>
      <c r="B33" s="22" t="s">
        <v>958</v>
      </c>
      <c r="C33" s="6" t="s">
        <v>950</v>
      </c>
      <c r="D33" s="6" t="s">
        <v>1132</v>
      </c>
      <c r="E33" s="6"/>
      <c r="F33" s="37">
        <v>0</v>
      </c>
      <c r="G33" s="3"/>
    </row>
    <row r="34" spans="1:7" ht="45">
      <c r="A34" s="6"/>
      <c r="B34" s="22" t="s">
        <v>959</v>
      </c>
      <c r="C34" s="6" t="s">
        <v>951</v>
      </c>
      <c r="D34" s="6" t="s">
        <v>1132</v>
      </c>
      <c r="E34" s="6"/>
      <c r="F34" s="37">
        <v>0</v>
      </c>
      <c r="G34" s="3"/>
    </row>
    <row r="35" spans="1:7" ht="45">
      <c r="A35" s="6"/>
      <c r="B35" s="22" t="s">
        <v>960</v>
      </c>
      <c r="C35" s="6" t="s">
        <v>952</v>
      </c>
      <c r="D35" s="6" t="s">
        <v>1132</v>
      </c>
      <c r="E35" s="6"/>
      <c r="F35" s="37">
        <v>0</v>
      </c>
      <c r="G35" s="3"/>
    </row>
    <row r="36" spans="1:7" ht="45">
      <c r="A36" s="6"/>
      <c r="B36" s="22" t="s">
        <v>961</v>
      </c>
      <c r="C36" s="6" t="s">
        <v>953</v>
      </c>
      <c r="D36" s="6" t="s">
        <v>1132</v>
      </c>
      <c r="E36" s="6"/>
      <c r="F36" s="37">
        <v>0</v>
      </c>
      <c r="G36" s="3"/>
    </row>
    <row r="37" spans="1:7" ht="45">
      <c r="A37" s="6"/>
      <c r="B37" s="22" t="s">
        <v>962</v>
      </c>
      <c r="C37" s="6" t="s">
        <v>954</v>
      </c>
      <c r="D37" s="6" t="s">
        <v>1132</v>
      </c>
      <c r="E37" s="6"/>
      <c r="F37" s="37">
        <v>0</v>
      </c>
      <c r="G37" s="3"/>
    </row>
    <row r="38" spans="1:7" ht="45">
      <c r="A38" s="208"/>
      <c r="B38" s="208" t="s">
        <v>963</v>
      </c>
      <c r="C38" s="6" t="s">
        <v>955</v>
      </c>
      <c r="D38" s="6" t="s">
        <v>1132</v>
      </c>
      <c r="E38" s="6"/>
      <c r="F38" s="37">
        <v>0</v>
      </c>
      <c r="G38" s="3"/>
    </row>
    <row r="39" spans="1:7" ht="45">
      <c r="A39" s="210"/>
      <c r="B39" s="210"/>
      <c r="C39" s="6" t="s">
        <v>956</v>
      </c>
      <c r="D39" s="6" t="s">
        <v>1132</v>
      </c>
      <c r="E39" s="6"/>
      <c r="F39" s="37">
        <v>0</v>
      </c>
      <c r="G39" s="3"/>
    </row>
    <row r="40" spans="1:7" ht="45">
      <c r="A40" s="6"/>
      <c r="B40" s="22" t="s">
        <v>964</v>
      </c>
      <c r="C40" s="6" t="s">
        <v>957</v>
      </c>
      <c r="D40" s="6" t="s">
        <v>1132</v>
      </c>
      <c r="E40" s="6"/>
      <c r="F40" s="37">
        <v>0</v>
      </c>
      <c r="G40" s="3"/>
    </row>
    <row r="41" spans="1:7">
      <c r="A41" s="6"/>
      <c r="B41" s="22" t="s">
        <v>1661</v>
      </c>
      <c r="C41" s="6"/>
      <c r="D41" s="6" t="s">
        <v>1132</v>
      </c>
      <c r="E41" s="150"/>
      <c r="F41" s="166"/>
      <c r="G41" s="3"/>
    </row>
    <row r="42" spans="1:7">
      <c r="A42" s="6"/>
      <c r="B42" s="22" t="s">
        <v>1662</v>
      </c>
      <c r="C42" s="6"/>
      <c r="D42" s="6" t="s">
        <v>1132</v>
      </c>
      <c r="E42" s="150"/>
      <c r="F42" s="166"/>
      <c r="G42" s="3"/>
    </row>
    <row r="43" spans="1:7" ht="60">
      <c r="A43" s="6"/>
      <c r="B43" s="22" t="s">
        <v>965</v>
      </c>
      <c r="C43" s="6" t="s">
        <v>966</v>
      </c>
      <c r="D43" s="6" t="s">
        <v>1132</v>
      </c>
      <c r="E43" s="6"/>
      <c r="F43" s="58"/>
      <c r="G43" s="3"/>
    </row>
    <row r="44" spans="1:7" ht="45">
      <c r="A44" s="17"/>
      <c r="B44" s="22" t="s">
        <v>967</v>
      </c>
      <c r="C44" s="6" t="s">
        <v>941</v>
      </c>
      <c r="D44" s="6" t="s">
        <v>1132</v>
      </c>
      <c r="E44" s="6"/>
      <c r="F44" s="58"/>
    </row>
    <row r="45" spans="1:7" ht="60">
      <c r="A45" s="45" t="s">
        <v>1653</v>
      </c>
      <c r="B45" s="49" t="s">
        <v>1655</v>
      </c>
      <c r="C45" s="45"/>
      <c r="D45" s="45" t="s">
        <v>9</v>
      </c>
      <c r="E45" s="45"/>
      <c r="F45" s="52"/>
    </row>
    <row r="46" spans="1:7" ht="60">
      <c r="A46" s="45" t="s">
        <v>1654</v>
      </c>
      <c r="B46" s="49" t="s">
        <v>1656</v>
      </c>
      <c r="C46" s="45"/>
      <c r="D46" s="45" t="s">
        <v>9</v>
      </c>
      <c r="E46" s="45"/>
      <c r="F46" s="52"/>
    </row>
    <row r="47" spans="1:7" ht="45">
      <c r="A47" s="50" t="s">
        <v>971</v>
      </c>
      <c r="B47" s="51" t="s">
        <v>972</v>
      </c>
      <c r="C47" s="47"/>
      <c r="D47" s="47"/>
      <c r="E47" s="47"/>
      <c r="F47" s="47"/>
    </row>
    <row r="48" spans="1:7" ht="60">
      <c r="A48" s="45" t="s">
        <v>974</v>
      </c>
      <c r="B48" s="46" t="s">
        <v>973</v>
      </c>
      <c r="C48" s="47"/>
      <c r="D48" s="45" t="s">
        <v>9</v>
      </c>
      <c r="E48" s="45"/>
      <c r="F48" s="48">
        <f>(F49/F50/12*1000)/F51*100</f>
        <v>88.80364934371903</v>
      </c>
      <c r="G48" s="3" t="s">
        <v>28</v>
      </c>
    </row>
    <row r="49" spans="1:7" ht="75">
      <c r="A49" s="6"/>
      <c r="B49" s="22" t="s">
        <v>975</v>
      </c>
      <c r="C49" s="6" t="s">
        <v>976</v>
      </c>
      <c r="D49" s="6" t="s">
        <v>1326</v>
      </c>
      <c r="E49" s="6"/>
      <c r="F49" s="78">
        <v>95055</v>
      </c>
      <c r="G49" s="3"/>
    </row>
    <row r="50" spans="1:7" ht="60">
      <c r="A50" s="6"/>
      <c r="B50" s="22" t="s">
        <v>977</v>
      </c>
      <c r="C50" s="6" t="s">
        <v>978</v>
      </c>
      <c r="D50" s="6" t="s">
        <v>1132</v>
      </c>
      <c r="E50" s="6"/>
      <c r="F50" s="78">
        <v>148</v>
      </c>
      <c r="G50" s="3"/>
    </row>
    <row r="51" spans="1:7" ht="30">
      <c r="A51" s="8"/>
      <c r="B51" s="22" t="s">
        <v>979</v>
      </c>
      <c r="C51" s="6" t="s">
        <v>207</v>
      </c>
      <c r="D51" s="6" t="s">
        <v>1326</v>
      </c>
      <c r="E51" s="6"/>
      <c r="F51" s="141">
        <v>60270</v>
      </c>
      <c r="G51" s="3"/>
    </row>
    <row r="52" spans="1:7" ht="60">
      <c r="A52" s="50" t="s">
        <v>980</v>
      </c>
      <c r="B52" s="51" t="s">
        <v>981</v>
      </c>
      <c r="C52" s="47"/>
      <c r="D52" s="45"/>
      <c r="E52" s="45"/>
      <c r="F52" s="47"/>
    </row>
    <row r="53" spans="1:7" ht="30">
      <c r="A53" s="45" t="s">
        <v>983</v>
      </c>
      <c r="B53" s="46" t="s">
        <v>982</v>
      </c>
      <c r="C53" s="47"/>
      <c r="D53" s="45" t="s">
        <v>1323</v>
      </c>
      <c r="E53" s="45"/>
      <c r="F53" s="48">
        <f>F54/F55</f>
        <v>1.1083191850594227</v>
      </c>
      <c r="G53" s="3" t="s">
        <v>28</v>
      </c>
    </row>
    <row r="54" spans="1:7" ht="45">
      <c r="A54" s="6"/>
      <c r="B54" s="22" t="s">
        <v>984</v>
      </c>
      <c r="C54" s="91" t="s">
        <v>1738</v>
      </c>
      <c r="D54" s="6" t="s">
        <v>1323</v>
      </c>
      <c r="E54" s="6"/>
      <c r="F54" s="186">
        <v>9792</v>
      </c>
      <c r="G54" s="21"/>
    </row>
    <row r="55" spans="1:7" ht="45">
      <c r="A55" s="6"/>
      <c r="B55" s="22" t="s">
        <v>985</v>
      </c>
      <c r="C55" s="91" t="s">
        <v>1739</v>
      </c>
      <c r="D55" s="6" t="s">
        <v>1132</v>
      </c>
      <c r="E55" s="6"/>
      <c r="F55" s="186">
        <v>8835</v>
      </c>
    </row>
    <row r="56" spans="1:7" ht="45">
      <c r="A56" s="45" t="s">
        <v>986</v>
      </c>
      <c r="B56" s="46" t="s">
        <v>987</v>
      </c>
      <c r="C56" s="47"/>
      <c r="D56" s="45"/>
      <c r="E56" s="45"/>
      <c r="F56" s="53"/>
      <c r="G56" s="3" t="s">
        <v>28</v>
      </c>
    </row>
    <row r="57" spans="1:7">
      <c r="A57" s="45"/>
      <c r="B57" s="46" t="s">
        <v>227</v>
      </c>
      <c r="C57" s="47"/>
      <c r="D57" s="45" t="s">
        <v>9</v>
      </c>
      <c r="E57" s="45"/>
      <c r="F57" s="48">
        <f>F60/$F$63*100</f>
        <v>100</v>
      </c>
      <c r="G57" s="3"/>
    </row>
    <row r="58" spans="1:7">
      <c r="A58" s="45"/>
      <c r="B58" s="46" t="s">
        <v>74</v>
      </c>
      <c r="C58" s="47"/>
      <c r="D58" s="45" t="s">
        <v>9</v>
      </c>
      <c r="E58" s="45"/>
      <c r="F58" s="48">
        <f>F61/$F$63*100</f>
        <v>100</v>
      </c>
      <c r="G58" s="3"/>
    </row>
    <row r="59" spans="1:7">
      <c r="A59" s="45"/>
      <c r="B59" s="46" t="s">
        <v>75</v>
      </c>
      <c r="C59" s="47"/>
      <c r="D59" s="45" t="s">
        <v>9</v>
      </c>
      <c r="E59" s="45"/>
      <c r="F59" s="48">
        <f>F62/$F$63*100</f>
        <v>100</v>
      </c>
      <c r="G59" s="3"/>
    </row>
    <row r="60" spans="1:7" ht="45">
      <c r="A60" s="6"/>
      <c r="B60" s="22" t="s">
        <v>988</v>
      </c>
      <c r="C60" s="91" t="s">
        <v>1740</v>
      </c>
      <c r="D60" s="6" t="s">
        <v>1324</v>
      </c>
      <c r="E60" s="6"/>
      <c r="F60" s="141">
        <v>2</v>
      </c>
      <c r="G60" s="3"/>
    </row>
    <row r="61" spans="1:7" ht="45">
      <c r="A61" s="6"/>
      <c r="B61" s="22" t="s">
        <v>989</v>
      </c>
      <c r="C61" s="91" t="s">
        <v>1741</v>
      </c>
      <c r="D61" s="6" t="s">
        <v>1324</v>
      </c>
      <c r="E61" s="6"/>
      <c r="F61" s="141">
        <v>2</v>
      </c>
      <c r="G61" s="3"/>
    </row>
    <row r="62" spans="1:7" ht="45">
      <c r="A62" s="6"/>
      <c r="B62" s="22" t="s">
        <v>990</v>
      </c>
      <c r="C62" s="91" t="s">
        <v>1742</v>
      </c>
      <c r="D62" s="6" t="s">
        <v>1324</v>
      </c>
      <c r="E62" s="6"/>
      <c r="F62" s="141">
        <v>2</v>
      </c>
      <c r="G62" s="3"/>
    </row>
    <row r="63" spans="1:7" ht="45">
      <c r="A63" s="6"/>
      <c r="B63" s="22" t="s">
        <v>991</v>
      </c>
      <c r="C63" s="91" t="s">
        <v>1743</v>
      </c>
      <c r="D63" s="6" t="s">
        <v>1324</v>
      </c>
      <c r="E63" s="6"/>
      <c r="F63" s="141">
        <v>2</v>
      </c>
      <c r="G63" s="3"/>
    </row>
    <row r="64" spans="1:7" ht="30">
      <c r="A64" s="45" t="s">
        <v>992</v>
      </c>
      <c r="B64" s="46" t="s">
        <v>993</v>
      </c>
      <c r="C64" s="47"/>
      <c r="D64" s="45"/>
      <c r="E64" s="45"/>
      <c r="F64" s="53"/>
      <c r="G64" s="3" t="s">
        <v>28</v>
      </c>
    </row>
    <row r="65" spans="1:7">
      <c r="A65" s="62"/>
      <c r="B65" s="46" t="s">
        <v>209</v>
      </c>
      <c r="C65" s="47"/>
      <c r="D65" s="45" t="s">
        <v>1324</v>
      </c>
      <c r="E65" s="45"/>
      <c r="F65" s="48">
        <f>F67/F69*100</f>
        <v>0.54329371816638372</v>
      </c>
      <c r="G65" s="3"/>
    </row>
    <row r="66" spans="1:7">
      <c r="A66" s="62"/>
      <c r="B66" s="46" t="s">
        <v>248</v>
      </c>
      <c r="C66" s="47"/>
      <c r="D66" s="45" t="s">
        <v>1324</v>
      </c>
      <c r="E66" s="45"/>
      <c r="F66" s="48">
        <f>F68/F69*100</f>
        <v>0.22637238256932654</v>
      </c>
      <c r="G66" s="3"/>
    </row>
    <row r="67" spans="1:7" ht="60">
      <c r="A67" s="24"/>
      <c r="B67" s="22" t="s">
        <v>994</v>
      </c>
      <c r="C67" s="91" t="s">
        <v>1744</v>
      </c>
      <c r="D67" s="6" t="s">
        <v>1324</v>
      </c>
      <c r="E67" s="6"/>
      <c r="F67" s="186">
        <v>48</v>
      </c>
      <c r="G67" s="21"/>
    </row>
    <row r="68" spans="1:7" ht="60">
      <c r="A68" s="24"/>
      <c r="B68" s="22" t="s">
        <v>995</v>
      </c>
      <c r="C68" s="91" t="s">
        <v>1745</v>
      </c>
      <c r="D68" s="6" t="s">
        <v>1324</v>
      </c>
      <c r="E68" s="6"/>
      <c r="F68" s="186">
        <v>20</v>
      </c>
    </row>
    <row r="69" spans="1:7" ht="45">
      <c r="A69" s="24"/>
      <c r="B69" s="22" t="s">
        <v>985</v>
      </c>
      <c r="C69" s="91" t="s">
        <v>1739</v>
      </c>
      <c r="D69" s="6" t="s">
        <v>1132</v>
      </c>
      <c r="E69" s="6"/>
      <c r="F69" s="186">
        <v>8835</v>
      </c>
      <c r="G69" s="21"/>
    </row>
    <row r="70" spans="1:7" ht="60">
      <c r="A70" s="50" t="s">
        <v>997</v>
      </c>
      <c r="B70" s="51" t="s">
        <v>996</v>
      </c>
      <c r="C70" s="47"/>
      <c r="D70" s="47"/>
      <c r="E70" s="47"/>
      <c r="F70" s="47"/>
    </row>
    <row r="71" spans="1:7" ht="45">
      <c r="A71" s="45" t="s">
        <v>999</v>
      </c>
      <c r="B71" s="46" t="s">
        <v>998</v>
      </c>
      <c r="C71" s="47"/>
      <c r="D71" s="45" t="s">
        <v>9</v>
      </c>
      <c r="E71" s="45"/>
      <c r="F71" s="48">
        <f>(F74+F77+F78)/(F79+F82+F83)*100</f>
        <v>100</v>
      </c>
      <c r="G71" s="3" t="s">
        <v>1010</v>
      </c>
    </row>
    <row r="72" spans="1:7">
      <c r="A72" s="45"/>
      <c r="B72" s="46" t="s">
        <v>1391</v>
      </c>
      <c r="C72" s="47"/>
      <c r="D72" s="45"/>
      <c r="E72" s="45"/>
      <c r="F72" s="48">
        <f>(F75+F77+F78)/(F80+F82+F83)*100</f>
        <v>100</v>
      </c>
      <c r="G72" s="3"/>
    </row>
    <row r="73" spans="1:7">
      <c r="A73" s="45"/>
      <c r="B73" s="46" t="s">
        <v>1393</v>
      </c>
      <c r="C73" s="47"/>
      <c r="D73" s="45"/>
      <c r="E73" s="45"/>
      <c r="F73" s="48" t="e">
        <f>(F76+F77+F78)/(F81+F82+F83)*100</f>
        <v>#DIV/0!</v>
      </c>
      <c r="G73" s="3"/>
    </row>
    <row r="74" spans="1:7" ht="49.5" customHeight="1">
      <c r="A74" s="6"/>
      <c r="B74" s="22" t="s">
        <v>1000</v>
      </c>
      <c r="C74" s="91"/>
      <c r="D74" s="6" t="s">
        <v>1324</v>
      </c>
      <c r="E74" s="6"/>
      <c r="F74" s="141">
        <f t="shared" ref="F74" si="0">F75+F76</f>
        <v>2</v>
      </c>
      <c r="G74" s="21"/>
    </row>
    <row r="75" spans="1:7" ht="60">
      <c r="A75" s="6"/>
      <c r="B75" s="7" t="s">
        <v>1391</v>
      </c>
      <c r="C75" s="91" t="s">
        <v>1747</v>
      </c>
      <c r="D75" s="6" t="s">
        <v>1324</v>
      </c>
      <c r="E75" s="6"/>
      <c r="F75" s="141">
        <v>2</v>
      </c>
      <c r="G75" s="21"/>
    </row>
    <row r="76" spans="1:7" ht="60">
      <c r="A76" s="6"/>
      <c r="B76" s="7" t="s">
        <v>1393</v>
      </c>
      <c r="C76" s="91" t="s">
        <v>1748</v>
      </c>
      <c r="D76" s="6" t="s">
        <v>1324</v>
      </c>
      <c r="E76" s="6"/>
      <c r="F76" s="11">
        <v>0</v>
      </c>
      <c r="G76" s="21"/>
    </row>
    <row r="77" spans="1:7" ht="49.5" customHeight="1">
      <c r="A77" s="6"/>
      <c r="B77" s="22" t="s">
        <v>1001</v>
      </c>
      <c r="C77" s="6" t="s">
        <v>1004</v>
      </c>
      <c r="D77" s="6" t="s">
        <v>1324</v>
      </c>
      <c r="E77" s="6"/>
      <c r="F77" s="58"/>
    </row>
    <row r="78" spans="1:7" ht="45">
      <c r="A78" s="6"/>
      <c r="B78" s="22" t="s">
        <v>1002</v>
      </c>
      <c r="C78" s="6" t="s">
        <v>1003</v>
      </c>
      <c r="D78" s="6" t="s">
        <v>1324</v>
      </c>
      <c r="E78" s="6"/>
      <c r="F78" s="58"/>
      <c r="G78" s="21"/>
    </row>
    <row r="79" spans="1:7" ht="60">
      <c r="A79" s="6"/>
      <c r="B79" s="22" t="s">
        <v>1005</v>
      </c>
      <c r="C79" s="91" t="s">
        <v>1746</v>
      </c>
      <c r="D79" s="6" t="s">
        <v>1324</v>
      </c>
      <c r="E79" s="6"/>
      <c r="F79" s="141">
        <f t="shared" ref="F79" si="1">F80+F81</f>
        <v>2</v>
      </c>
    </row>
    <row r="80" spans="1:7">
      <c r="A80" s="6"/>
      <c r="B80" s="7" t="s">
        <v>1391</v>
      </c>
      <c r="C80" s="6"/>
      <c r="D80" s="6" t="s">
        <v>1324</v>
      </c>
      <c r="E80" s="6"/>
      <c r="F80" s="141">
        <v>2</v>
      </c>
    </row>
    <row r="81" spans="1:7">
      <c r="A81" s="6"/>
      <c r="B81" s="7" t="s">
        <v>1393</v>
      </c>
      <c r="C81" s="6"/>
      <c r="D81" s="6" t="s">
        <v>1324</v>
      </c>
      <c r="E81" s="6"/>
      <c r="F81" s="11">
        <v>0</v>
      </c>
    </row>
    <row r="82" spans="1:7" ht="30">
      <c r="A82" s="6"/>
      <c r="B82" s="22" t="s">
        <v>1006</v>
      </c>
      <c r="C82" s="6" t="s">
        <v>1007</v>
      </c>
      <c r="D82" s="6" t="s">
        <v>1324</v>
      </c>
      <c r="E82" s="6"/>
      <c r="F82" s="58"/>
    </row>
    <row r="83" spans="1:7" ht="45">
      <c r="A83" s="6"/>
      <c r="B83" s="22" t="s">
        <v>1008</v>
      </c>
      <c r="C83" s="6" t="s">
        <v>1009</v>
      </c>
      <c r="D83" s="6" t="s">
        <v>1324</v>
      </c>
      <c r="E83" s="6"/>
      <c r="F83" s="58"/>
    </row>
    <row r="84" spans="1:7" ht="45">
      <c r="A84" s="50" t="s">
        <v>1011</v>
      </c>
      <c r="B84" s="51" t="s">
        <v>1012</v>
      </c>
      <c r="C84" s="47"/>
      <c r="D84" s="47"/>
      <c r="E84" s="47"/>
      <c r="F84" s="47"/>
    </row>
    <row r="85" spans="1:7" ht="45">
      <c r="A85" s="45" t="s">
        <v>1014</v>
      </c>
      <c r="B85" s="46" t="s">
        <v>1013</v>
      </c>
      <c r="C85" s="98"/>
      <c r="D85" s="45" t="s">
        <v>1326</v>
      </c>
      <c r="E85" s="45"/>
      <c r="F85" s="95">
        <f>F86/F87</f>
        <v>27.284358602210563</v>
      </c>
      <c r="G85" s="3" t="s">
        <v>52</v>
      </c>
    </row>
    <row r="86" spans="1:7" ht="45">
      <c r="A86" s="8"/>
      <c r="B86" s="22" t="s">
        <v>1015</v>
      </c>
      <c r="C86" s="91" t="s">
        <v>1749</v>
      </c>
      <c r="D86" s="6" t="s">
        <v>1326</v>
      </c>
      <c r="E86" s="6"/>
      <c r="F86" s="186">
        <v>244386</v>
      </c>
    </row>
    <row r="87" spans="1:7" ht="45">
      <c r="A87" s="8"/>
      <c r="B87" s="22" t="s">
        <v>985</v>
      </c>
      <c r="C87" s="91" t="s">
        <v>1753</v>
      </c>
      <c r="D87" s="6" t="s">
        <v>1132</v>
      </c>
      <c r="E87" s="6"/>
      <c r="F87" s="186">
        <v>8957</v>
      </c>
    </row>
    <row r="88" spans="1:7" ht="45">
      <c r="A88" s="45" t="s">
        <v>1388</v>
      </c>
      <c r="B88" s="46" t="s">
        <v>1016</v>
      </c>
      <c r="C88" s="98"/>
      <c r="D88" s="45" t="s">
        <v>9</v>
      </c>
      <c r="E88" s="45"/>
      <c r="F88" s="48">
        <f>F89/F90*100</f>
        <v>3.8717438805823576</v>
      </c>
      <c r="G88" s="3" t="s">
        <v>52</v>
      </c>
    </row>
    <row r="89" spans="1:7" ht="60">
      <c r="A89" s="8"/>
      <c r="B89" s="22" t="s">
        <v>1017</v>
      </c>
      <c r="C89" s="91" t="s">
        <v>1749</v>
      </c>
      <c r="D89" s="6" t="s">
        <v>1326</v>
      </c>
      <c r="E89" s="6"/>
      <c r="F89" s="186">
        <v>9462</v>
      </c>
      <c r="G89" s="3"/>
    </row>
    <row r="90" spans="1:7" ht="45">
      <c r="A90" s="8"/>
      <c r="B90" s="22" t="s">
        <v>1015</v>
      </c>
      <c r="C90" s="91" t="s">
        <v>1750</v>
      </c>
      <c r="D90" s="6" t="s">
        <v>1326</v>
      </c>
      <c r="E90" s="6"/>
      <c r="F90" s="186">
        <v>244386</v>
      </c>
      <c r="G90" s="3"/>
    </row>
    <row r="91" spans="1:7" ht="45">
      <c r="A91" s="50" t="s">
        <v>1019</v>
      </c>
      <c r="B91" s="51" t="s">
        <v>1018</v>
      </c>
      <c r="C91" s="143"/>
      <c r="D91" s="47"/>
      <c r="E91" s="47"/>
      <c r="F91" s="47"/>
    </row>
    <row r="92" spans="1:7" ht="30">
      <c r="A92" s="45" t="s">
        <v>1020</v>
      </c>
      <c r="B92" s="46" t="s">
        <v>1021</v>
      </c>
      <c r="C92" s="143"/>
      <c r="D92" s="45" t="s">
        <v>9</v>
      </c>
      <c r="E92" s="45"/>
      <c r="F92" s="48">
        <f>F93/F94*100</f>
        <v>0</v>
      </c>
      <c r="G92" s="3" t="s">
        <v>52</v>
      </c>
    </row>
    <row r="93" spans="1:7" ht="45">
      <c r="A93" s="6"/>
      <c r="B93" s="22" t="s">
        <v>1022</v>
      </c>
      <c r="C93" s="91" t="s">
        <v>1751</v>
      </c>
      <c r="D93" s="13" t="s">
        <v>1324</v>
      </c>
      <c r="E93" s="13"/>
      <c r="F93" s="11">
        <v>0</v>
      </c>
      <c r="G93" s="3"/>
    </row>
    <row r="94" spans="1:7" ht="45">
      <c r="A94" s="6"/>
      <c r="B94" s="22" t="s">
        <v>1023</v>
      </c>
      <c r="C94" s="91" t="s">
        <v>1752</v>
      </c>
      <c r="D94" s="13" t="s">
        <v>1324</v>
      </c>
      <c r="E94" s="13"/>
      <c r="F94" s="11">
        <v>2</v>
      </c>
      <c r="G94" s="3"/>
    </row>
    <row r="95" spans="1:7" ht="45">
      <c r="A95" s="50" t="s">
        <v>1025</v>
      </c>
      <c r="B95" s="51" t="s">
        <v>1024</v>
      </c>
      <c r="C95" s="47"/>
      <c r="D95" s="47"/>
      <c r="E95" s="47"/>
      <c r="F95" s="47"/>
    </row>
    <row r="96" spans="1:7" ht="45">
      <c r="A96" s="45" t="s">
        <v>1027</v>
      </c>
      <c r="B96" s="46" t="s">
        <v>1026</v>
      </c>
      <c r="C96" s="143"/>
      <c r="D96" s="45" t="s">
        <v>9</v>
      </c>
      <c r="E96" s="45"/>
      <c r="F96" s="48">
        <f>F97/F98*100</f>
        <v>100</v>
      </c>
      <c r="G96" s="3" t="s">
        <v>1010</v>
      </c>
    </row>
    <row r="97" spans="1:7" ht="45">
      <c r="A97" s="8"/>
      <c r="B97" s="22" t="s">
        <v>1028</v>
      </c>
      <c r="C97" s="91" t="s">
        <v>1754</v>
      </c>
      <c r="D97" s="13" t="s">
        <v>1324</v>
      </c>
      <c r="E97" s="13"/>
      <c r="F97" s="141">
        <v>2</v>
      </c>
    </row>
    <row r="98" spans="1:7" ht="45">
      <c r="A98" s="8"/>
      <c r="B98" s="22" t="s">
        <v>991</v>
      </c>
      <c r="C98" s="91" t="s">
        <v>1743</v>
      </c>
      <c r="D98" s="13" t="s">
        <v>1324</v>
      </c>
      <c r="E98" s="13"/>
      <c r="F98" s="141">
        <v>2</v>
      </c>
    </row>
    <row r="99" spans="1:7" ht="45">
      <c r="A99" s="45" t="s">
        <v>1029</v>
      </c>
      <c r="B99" s="46" t="s">
        <v>1030</v>
      </c>
      <c r="C99" s="98"/>
      <c r="D99" s="45" t="s">
        <v>9</v>
      </c>
      <c r="E99" s="45"/>
      <c r="F99" s="48">
        <f>F100/F101*100</f>
        <v>100</v>
      </c>
      <c r="G99" s="3" t="s">
        <v>1010</v>
      </c>
    </row>
    <row r="100" spans="1:7" ht="45">
      <c r="A100" s="8"/>
      <c r="B100" s="22" t="s">
        <v>1031</v>
      </c>
      <c r="C100" s="91" t="s">
        <v>1755</v>
      </c>
      <c r="D100" s="13" t="s">
        <v>1324</v>
      </c>
      <c r="E100" s="13"/>
      <c r="F100" s="141">
        <v>2</v>
      </c>
    </row>
    <row r="101" spans="1:7" ht="45">
      <c r="A101" s="8"/>
      <c r="B101" s="22" t="s">
        <v>991</v>
      </c>
      <c r="C101" s="91" t="s">
        <v>1752</v>
      </c>
      <c r="D101" s="13" t="s">
        <v>1324</v>
      </c>
      <c r="E101" s="13"/>
      <c r="F101" s="141">
        <v>2</v>
      </c>
    </row>
    <row r="102" spans="1:7" ht="45">
      <c r="A102" s="45" t="s">
        <v>1032</v>
      </c>
      <c r="B102" s="46" t="s">
        <v>1033</v>
      </c>
      <c r="C102" s="45"/>
      <c r="D102" s="45" t="s">
        <v>9</v>
      </c>
      <c r="E102" s="45"/>
      <c r="F102" s="48">
        <f>F103/F104*100</f>
        <v>0</v>
      </c>
      <c r="G102" s="3" t="s">
        <v>1010</v>
      </c>
    </row>
    <row r="103" spans="1:7" ht="45">
      <c r="A103" s="8"/>
      <c r="B103" s="22" t="s">
        <v>1034</v>
      </c>
      <c r="C103" s="91" t="s">
        <v>1756</v>
      </c>
      <c r="D103" s="13" t="s">
        <v>1324</v>
      </c>
      <c r="E103" s="13"/>
      <c r="F103" s="11">
        <v>0</v>
      </c>
    </row>
    <row r="104" spans="1:7" ht="45">
      <c r="A104" s="8"/>
      <c r="B104" s="22" t="s">
        <v>991</v>
      </c>
      <c r="C104" s="91" t="s">
        <v>1743</v>
      </c>
      <c r="D104" s="13" t="s">
        <v>1324</v>
      </c>
      <c r="E104" s="13"/>
      <c r="F104" s="141">
        <v>2</v>
      </c>
    </row>
    <row r="105" spans="1:7" ht="45">
      <c r="A105" s="45" t="s">
        <v>1035</v>
      </c>
      <c r="B105" s="46" t="s">
        <v>1036</v>
      </c>
      <c r="C105" s="98"/>
      <c r="D105" s="45" t="s">
        <v>9</v>
      </c>
      <c r="E105" s="45"/>
      <c r="F105" s="48">
        <f>F106/F107*100</f>
        <v>0</v>
      </c>
      <c r="G105" s="3" t="s">
        <v>1010</v>
      </c>
    </row>
    <row r="106" spans="1:7" ht="45">
      <c r="A106" s="8"/>
      <c r="B106" s="22" t="s">
        <v>1037</v>
      </c>
      <c r="C106" s="91" t="s">
        <v>1757</v>
      </c>
      <c r="D106" s="13" t="s">
        <v>1324</v>
      </c>
      <c r="E106" s="13"/>
      <c r="F106" s="11">
        <v>0</v>
      </c>
    </row>
    <row r="107" spans="1:7" ht="45">
      <c r="A107" s="8"/>
      <c r="B107" s="22" t="s">
        <v>991</v>
      </c>
      <c r="C107" s="91" t="s">
        <v>1743</v>
      </c>
      <c r="D107" s="13" t="s">
        <v>1324</v>
      </c>
      <c r="E107" s="13"/>
      <c r="F107" s="141">
        <v>2</v>
      </c>
    </row>
    <row r="108" spans="1:7" ht="30">
      <c r="A108" s="66" t="s">
        <v>1039</v>
      </c>
      <c r="B108" s="67" t="s">
        <v>1038</v>
      </c>
      <c r="C108" s="68"/>
      <c r="D108" s="68"/>
      <c r="E108" s="68"/>
      <c r="F108" s="68"/>
    </row>
    <row r="109" spans="1:7" ht="90">
      <c r="A109" s="69" t="s">
        <v>1040</v>
      </c>
      <c r="B109" s="70" t="s">
        <v>1353</v>
      </c>
      <c r="C109" s="68"/>
      <c r="D109" s="69"/>
      <c r="E109" s="69"/>
      <c r="F109" s="59"/>
      <c r="G109" s="3" t="s">
        <v>112</v>
      </c>
    </row>
    <row r="110" spans="1:7" ht="90">
      <c r="A110" s="39"/>
      <c r="B110" s="71" t="s">
        <v>1354</v>
      </c>
      <c r="C110" s="39" t="s">
        <v>1381</v>
      </c>
      <c r="D110" s="72" t="s">
        <v>9</v>
      </c>
      <c r="E110" s="72"/>
      <c r="F110" s="44" t="e">
        <f>F114/#REF!*100</f>
        <v>#REF!</v>
      </c>
      <c r="G110" s="3"/>
    </row>
    <row r="111" spans="1:7" ht="90">
      <c r="A111" s="39"/>
      <c r="B111" s="71" t="s">
        <v>1355</v>
      </c>
      <c r="C111" s="39" t="s">
        <v>1381</v>
      </c>
      <c r="D111" s="72" t="s">
        <v>9</v>
      </c>
      <c r="E111" s="72"/>
      <c r="F111" s="44" t="e">
        <f>F115/#REF!*100</f>
        <v>#REF!</v>
      </c>
      <c r="G111" s="3"/>
    </row>
    <row r="112" spans="1:7" ht="90">
      <c r="A112" s="39"/>
      <c r="B112" s="71" t="s">
        <v>1356</v>
      </c>
      <c r="C112" s="39" t="s">
        <v>1381</v>
      </c>
      <c r="D112" s="72" t="s">
        <v>9</v>
      </c>
      <c r="E112" s="72"/>
      <c r="F112" s="44" t="e">
        <f>F116/#REF!*100</f>
        <v>#REF!</v>
      </c>
      <c r="G112" s="3"/>
    </row>
    <row r="113" spans="1:7" ht="90">
      <c r="A113" s="39"/>
      <c r="B113" s="71" t="s">
        <v>1357</v>
      </c>
      <c r="C113" s="39" t="s">
        <v>1381</v>
      </c>
      <c r="D113" s="72" t="s">
        <v>9</v>
      </c>
      <c r="E113" s="72"/>
      <c r="F113" s="44" t="e">
        <f>F117/#REF!*100</f>
        <v>#REF!</v>
      </c>
      <c r="G113" s="3"/>
    </row>
    <row r="114" spans="1:7" ht="90">
      <c r="A114" s="39"/>
      <c r="B114" s="71" t="s">
        <v>1354</v>
      </c>
      <c r="C114" s="39" t="s">
        <v>1381</v>
      </c>
      <c r="D114" s="72" t="s">
        <v>1132</v>
      </c>
      <c r="E114" s="72"/>
      <c r="F114" s="41"/>
      <c r="G114" s="3"/>
    </row>
    <row r="115" spans="1:7" ht="90">
      <c r="A115" s="39"/>
      <c r="B115" s="71" t="s">
        <v>1355</v>
      </c>
      <c r="C115" s="39" t="s">
        <v>1381</v>
      </c>
      <c r="D115" s="72" t="s">
        <v>1132</v>
      </c>
      <c r="E115" s="72"/>
      <c r="F115" s="41"/>
      <c r="G115" s="3"/>
    </row>
    <row r="116" spans="1:7" ht="90">
      <c r="A116" s="39"/>
      <c r="B116" s="71" t="s">
        <v>1356</v>
      </c>
      <c r="C116" s="39" t="s">
        <v>1381</v>
      </c>
      <c r="D116" s="72" t="s">
        <v>1132</v>
      </c>
      <c r="E116" s="72"/>
      <c r="F116" s="41"/>
      <c r="G116" s="3"/>
    </row>
    <row r="117" spans="1:7" ht="90">
      <c r="A117" s="39"/>
      <c r="B117" s="71" t="s">
        <v>1357</v>
      </c>
      <c r="C117" s="39" t="s">
        <v>1381</v>
      </c>
      <c r="D117" s="72" t="s">
        <v>1132</v>
      </c>
      <c r="E117" s="72"/>
      <c r="F117" s="41"/>
      <c r="G117" s="3"/>
    </row>
    <row r="118" spans="1:7" ht="90">
      <c r="A118" s="39"/>
      <c r="B118" s="73" t="s">
        <v>1378</v>
      </c>
      <c r="C118" s="39" t="s">
        <v>1381</v>
      </c>
      <c r="D118" s="72" t="s">
        <v>1132</v>
      </c>
      <c r="E118" s="72"/>
      <c r="F118" s="41"/>
      <c r="G118" s="3"/>
    </row>
  </sheetData>
  <mergeCells count="8">
    <mergeCell ref="B38:B39"/>
    <mergeCell ref="A38:A39"/>
    <mergeCell ref="A7:F7"/>
    <mergeCell ref="A3:F3"/>
    <mergeCell ref="A4:F4"/>
    <mergeCell ref="B11:B13"/>
    <mergeCell ref="A8:F8"/>
    <mergeCell ref="A11:A13"/>
  </mergeCells>
  <dataValidations count="1">
    <dataValidation type="whole" allowBlank="1" showInputMessage="1" showErrorMessage="1" errorTitle="Ошибка ввода" error="Попытка ввсети данные отличные от числовых или целочисленных" sqref="F11:F14 F89:F90 F97 F67:F69 F54:F55 F32:F42 F49 F86:F87">
      <formula1>0</formula1>
      <formula2>999999999999</formula2>
    </dataValidation>
  </dataValidations>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sheetPr>
    <tabColor rgb="FF00B050"/>
  </sheetPr>
  <dimension ref="A3:H76"/>
  <sheetViews>
    <sheetView workbookViewId="0"/>
  </sheetViews>
  <sheetFormatPr defaultRowHeight="15"/>
  <cols>
    <col min="2" max="2" width="75.140625" customWidth="1"/>
    <col min="3" max="3" width="20.140625" customWidth="1"/>
    <col min="4" max="4" width="16.140625" customWidth="1"/>
    <col min="5" max="7" width="12.28515625" customWidth="1"/>
    <col min="8" max="8" width="41.85546875" customWidth="1"/>
  </cols>
  <sheetData>
    <row r="3" spans="1:8" ht="18.75">
      <c r="A3" s="188" t="s">
        <v>0</v>
      </c>
      <c r="B3" s="188"/>
      <c r="C3" s="188"/>
      <c r="D3" s="188"/>
      <c r="E3" s="188"/>
      <c r="F3" s="188"/>
      <c r="G3" s="188"/>
      <c r="H3" s="14"/>
    </row>
    <row r="4" spans="1:8" ht="18.75">
      <c r="A4" s="188" t="s">
        <v>1</v>
      </c>
      <c r="B4" s="188"/>
      <c r="C4" s="188"/>
      <c r="D4" s="188"/>
      <c r="E4" s="188"/>
      <c r="F4" s="188"/>
      <c r="G4" s="188"/>
      <c r="H4" s="25"/>
    </row>
    <row r="5" spans="1:8">
      <c r="A5" s="1"/>
      <c r="B5" s="1"/>
      <c r="C5" s="1"/>
      <c r="D5" s="1"/>
      <c r="E5" s="1"/>
      <c r="F5" s="1"/>
      <c r="G5" s="1"/>
      <c r="H5" s="1"/>
    </row>
    <row r="6" spans="1:8" ht="45">
      <c r="A6" s="4" t="s">
        <v>6</v>
      </c>
      <c r="B6" s="4" t="s">
        <v>432</v>
      </c>
      <c r="C6" s="5" t="s">
        <v>10</v>
      </c>
      <c r="D6" s="5" t="s">
        <v>11</v>
      </c>
      <c r="E6" s="5" t="s">
        <v>1658</v>
      </c>
      <c r="F6" s="5" t="s">
        <v>1659</v>
      </c>
      <c r="G6" s="5" t="s">
        <v>1680</v>
      </c>
      <c r="H6" s="2" t="s">
        <v>16</v>
      </c>
    </row>
    <row r="7" spans="1:8">
      <c r="A7" s="187" t="s">
        <v>928</v>
      </c>
      <c r="B7" s="187"/>
      <c r="C7" s="187"/>
      <c r="D7" s="187"/>
      <c r="E7" s="187"/>
      <c r="F7" s="187"/>
      <c r="G7" s="187"/>
    </row>
    <row r="8" spans="1:8">
      <c r="A8" s="187" t="s">
        <v>1041</v>
      </c>
      <c r="B8" s="187"/>
      <c r="C8" s="187"/>
      <c r="D8" s="187"/>
      <c r="E8" s="187"/>
      <c r="F8" s="187"/>
      <c r="G8" s="187"/>
    </row>
    <row r="9" spans="1:8" ht="30">
      <c r="A9" s="66" t="s">
        <v>1043</v>
      </c>
      <c r="B9" s="67" t="s">
        <v>1042</v>
      </c>
      <c r="C9" s="70"/>
      <c r="D9" s="68"/>
      <c r="E9" s="68"/>
      <c r="F9" s="68"/>
      <c r="G9" s="68"/>
    </row>
    <row r="10" spans="1:8" ht="60">
      <c r="A10" s="69" t="s">
        <v>1047</v>
      </c>
      <c r="B10" s="70" t="s">
        <v>1044</v>
      </c>
      <c r="C10" s="70"/>
      <c r="D10" s="69" t="s">
        <v>9</v>
      </c>
      <c r="E10" s="59" t="e">
        <f>E11/E12*100</f>
        <v>#DIV/0!</v>
      </c>
      <c r="F10" s="59" t="e">
        <f>F11/F12*100</f>
        <v>#DIV/0!</v>
      </c>
      <c r="G10" s="59" t="e">
        <f>G11/G12*100</f>
        <v>#DIV/0!</v>
      </c>
      <c r="H10" s="3" t="s">
        <v>52</v>
      </c>
    </row>
    <row r="11" spans="1:8" ht="45" customHeight="1">
      <c r="A11" s="39"/>
      <c r="B11" s="73" t="s">
        <v>1045</v>
      </c>
      <c r="C11" s="39" t="s">
        <v>162</v>
      </c>
      <c r="D11" s="39" t="s">
        <v>1132</v>
      </c>
      <c r="E11" s="39"/>
      <c r="F11" s="39"/>
      <c r="G11" s="39"/>
    </row>
    <row r="12" spans="1:8" ht="45" customHeight="1">
      <c r="A12" s="39"/>
      <c r="B12" s="73" t="s">
        <v>1046</v>
      </c>
      <c r="C12" s="39" t="s">
        <v>162</v>
      </c>
      <c r="D12" s="39" t="s">
        <v>1132</v>
      </c>
      <c r="E12" s="39"/>
      <c r="F12" s="39"/>
      <c r="G12" s="39"/>
    </row>
    <row r="13" spans="1:8" ht="90">
      <c r="A13" s="158" t="s">
        <v>1048</v>
      </c>
      <c r="B13" s="159" t="s">
        <v>1722</v>
      </c>
      <c r="C13" s="158"/>
      <c r="D13" s="158" t="s">
        <v>9</v>
      </c>
      <c r="E13" s="163" t="e">
        <f>1/E14*E21</f>
        <v>#DIV/0!</v>
      </c>
      <c r="F13" s="163" t="e">
        <f>1/F14*F21</f>
        <v>#DIV/0!</v>
      </c>
      <c r="G13" s="163" t="e">
        <f>1/G14*G21</f>
        <v>#DIV/0!</v>
      </c>
      <c r="H13" s="3" t="s">
        <v>112</v>
      </c>
    </row>
    <row r="14" spans="1:8" ht="105">
      <c r="A14" s="158"/>
      <c r="B14" s="159" t="s">
        <v>1057</v>
      </c>
      <c r="C14" s="158" t="s">
        <v>1050</v>
      </c>
      <c r="D14" s="158"/>
      <c r="E14" s="158">
        <f>E15+E16+E17+E18+E19+E20</f>
        <v>0</v>
      </c>
      <c r="F14" s="158">
        <f>F15+F16+F17+F18+F19+F20</f>
        <v>0</v>
      </c>
      <c r="G14" s="158">
        <f>G15+G16+G17+G18+G19+G20</f>
        <v>0</v>
      </c>
    </row>
    <row r="15" spans="1:8">
      <c r="A15" s="158"/>
      <c r="B15" s="159" t="s">
        <v>1051</v>
      </c>
      <c r="C15" s="158"/>
      <c r="D15" s="158" t="s">
        <v>1132</v>
      </c>
      <c r="E15" s="158"/>
      <c r="F15" s="158"/>
      <c r="G15" s="158"/>
    </row>
    <row r="16" spans="1:8" ht="45">
      <c r="A16" s="159"/>
      <c r="B16" s="159" t="s">
        <v>1052</v>
      </c>
      <c r="C16" s="158"/>
      <c r="D16" s="158" t="s">
        <v>1132</v>
      </c>
      <c r="E16" s="158"/>
      <c r="F16" s="158"/>
      <c r="G16" s="158"/>
    </row>
    <row r="17" spans="1:8" ht="45">
      <c r="A17" s="159"/>
      <c r="B17" s="159" t="s">
        <v>1053</v>
      </c>
      <c r="C17" s="158"/>
      <c r="D17" s="158" t="s">
        <v>1132</v>
      </c>
      <c r="E17" s="158"/>
      <c r="F17" s="158"/>
      <c r="G17" s="158"/>
    </row>
    <row r="18" spans="1:8" ht="45">
      <c r="A18" s="159"/>
      <c r="B18" s="159" t="s">
        <v>1054</v>
      </c>
      <c r="C18" s="158"/>
      <c r="D18" s="158" t="s">
        <v>1132</v>
      </c>
      <c r="E18" s="158"/>
      <c r="F18" s="158"/>
      <c r="G18" s="158"/>
    </row>
    <row r="19" spans="1:8" ht="30">
      <c r="A19" s="159"/>
      <c r="B19" s="159" t="s">
        <v>1055</v>
      </c>
      <c r="C19" s="158"/>
      <c r="D19" s="158" t="s">
        <v>1132</v>
      </c>
      <c r="E19" s="158"/>
      <c r="F19" s="158"/>
      <c r="G19" s="158"/>
    </row>
    <row r="20" spans="1:8" ht="45">
      <c r="A20" s="159"/>
      <c r="B20" s="159" t="s">
        <v>1056</v>
      </c>
      <c r="C20" s="158"/>
      <c r="D20" s="158" t="s">
        <v>1132</v>
      </c>
      <c r="E20" s="158"/>
      <c r="F20" s="158"/>
      <c r="G20" s="158"/>
    </row>
    <row r="21" spans="1:8" ht="105">
      <c r="A21" s="159"/>
      <c r="B21" s="159" t="s">
        <v>1049</v>
      </c>
      <c r="C21" s="158" t="s">
        <v>1050</v>
      </c>
      <c r="D21" s="158" t="s">
        <v>1132</v>
      </c>
      <c r="E21" s="158"/>
      <c r="F21" s="158"/>
      <c r="G21" s="158"/>
    </row>
    <row r="22" spans="1:8" ht="45">
      <c r="A22" s="45" t="s">
        <v>1058</v>
      </c>
      <c r="B22" s="46" t="s">
        <v>1059</v>
      </c>
      <c r="C22" s="45"/>
      <c r="D22" s="45" t="s">
        <v>9</v>
      </c>
      <c r="E22" s="48">
        <f>E23/E24*100</f>
        <v>18.897240602760178</v>
      </c>
      <c r="F22" s="48">
        <f>F23/F24*100</f>
        <v>18.897240602760178</v>
      </c>
      <c r="G22" s="48" t="e">
        <f>G23/G24*100</f>
        <v>#DIV/0!</v>
      </c>
      <c r="H22" s="3" t="s">
        <v>52</v>
      </c>
    </row>
    <row r="23" spans="1:8" ht="30">
      <c r="A23" s="33"/>
      <c r="B23" s="22" t="s">
        <v>1060</v>
      </c>
      <c r="C23" s="6" t="s">
        <v>1061</v>
      </c>
      <c r="D23" s="6" t="s">
        <v>1132</v>
      </c>
      <c r="E23" s="13">
        <v>121003</v>
      </c>
      <c r="F23" s="13">
        <v>121003</v>
      </c>
      <c r="G23" s="13"/>
    </row>
    <row r="24" spans="1:8" ht="30">
      <c r="A24" s="33"/>
      <c r="B24" s="22" t="s">
        <v>1062</v>
      </c>
      <c r="C24" s="6" t="s">
        <v>1063</v>
      </c>
      <c r="D24" s="6" t="s">
        <v>1132</v>
      </c>
      <c r="E24" s="13">
        <v>640321</v>
      </c>
      <c r="F24" s="13">
        <v>640321</v>
      </c>
      <c r="G24" s="13"/>
    </row>
    <row r="25" spans="1:8" ht="30">
      <c r="A25" s="50" t="s">
        <v>1064</v>
      </c>
      <c r="B25" s="51" t="s">
        <v>1065</v>
      </c>
      <c r="C25" s="47"/>
      <c r="D25" s="45"/>
      <c r="E25" s="52"/>
      <c r="F25" s="52"/>
      <c r="G25" s="52"/>
    </row>
    <row r="26" spans="1:8" ht="60">
      <c r="A26" s="45" t="s">
        <v>1067</v>
      </c>
      <c r="B26" s="46" t="s">
        <v>1066</v>
      </c>
      <c r="C26" s="47"/>
      <c r="D26" s="45" t="s">
        <v>9</v>
      </c>
      <c r="E26" s="48">
        <f>E27/E28*100</f>
        <v>3.3354544928638132</v>
      </c>
      <c r="F26" s="48">
        <f>F27/F28*100</f>
        <v>3.3354544928638132</v>
      </c>
      <c r="G26" s="48" t="e">
        <f>G27/G28*100</f>
        <v>#DIV/0!</v>
      </c>
      <c r="H26" s="3" t="s">
        <v>52</v>
      </c>
    </row>
    <row r="27" spans="1:8" ht="45">
      <c r="A27" s="6"/>
      <c r="B27" s="22" t="s">
        <v>1068</v>
      </c>
      <c r="C27" s="6" t="s">
        <v>1069</v>
      </c>
      <c r="D27" s="6" t="s">
        <v>1132</v>
      </c>
      <c r="E27" s="141">
        <v>4036</v>
      </c>
      <c r="F27" s="141">
        <v>4036</v>
      </c>
      <c r="G27" s="141"/>
      <c r="H27" s="3"/>
    </row>
    <row r="28" spans="1:8" ht="30">
      <c r="A28" s="6"/>
      <c r="B28" s="22" t="s">
        <v>1060</v>
      </c>
      <c r="C28" s="6" t="s">
        <v>1070</v>
      </c>
      <c r="D28" s="6" t="s">
        <v>1132</v>
      </c>
      <c r="E28" s="13">
        <v>121003</v>
      </c>
      <c r="F28" s="13">
        <v>121003</v>
      </c>
      <c r="G28" s="13"/>
      <c r="H28" s="3"/>
    </row>
    <row r="29" spans="1:8" ht="45">
      <c r="A29" s="66" t="s">
        <v>1071</v>
      </c>
      <c r="B29" s="67" t="s">
        <v>1072</v>
      </c>
      <c r="C29" s="68"/>
      <c r="D29" s="68"/>
      <c r="E29" s="68"/>
      <c r="F29" s="68"/>
      <c r="G29" s="68"/>
    </row>
    <row r="30" spans="1:8" ht="75">
      <c r="A30" s="69" t="s">
        <v>1073</v>
      </c>
      <c r="B30" s="70" t="s">
        <v>1074</v>
      </c>
      <c r="C30" s="68"/>
      <c r="D30" s="69"/>
      <c r="E30" s="59"/>
      <c r="F30" s="59"/>
      <c r="G30" s="59"/>
      <c r="H30" s="3" t="s">
        <v>676</v>
      </c>
    </row>
    <row r="31" spans="1:8">
      <c r="A31" s="69"/>
      <c r="B31" s="89" t="s">
        <v>1349</v>
      </c>
      <c r="C31" s="69"/>
      <c r="D31" s="69" t="s">
        <v>9</v>
      </c>
      <c r="E31" s="59" t="e">
        <f>E33/E35*100</f>
        <v>#DIV/0!</v>
      </c>
      <c r="F31" s="59" t="e">
        <f>F33/F35*100</f>
        <v>#DIV/0!</v>
      </c>
      <c r="G31" s="59" t="e">
        <f>G33/G35*100</f>
        <v>#DIV/0!</v>
      </c>
      <c r="H31" s="3"/>
    </row>
    <row r="32" spans="1:8">
      <c r="A32" s="69"/>
      <c r="B32" s="89" t="s">
        <v>1350</v>
      </c>
      <c r="C32" s="69"/>
      <c r="D32" s="69" t="s">
        <v>9</v>
      </c>
      <c r="E32" s="59" t="e">
        <f>E34/E35*100</f>
        <v>#DIV/0!</v>
      </c>
      <c r="F32" s="59" t="e">
        <f>F34/F35*100</f>
        <v>#DIV/0!</v>
      </c>
      <c r="G32" s="59" t="e">
        <f>G34/G35*100</f>
        <v>#DIV/0!</v>
      </c>
      <c r="H32" s="3"/>
    </row>
    <row r="33" spans="1:8" ht="75">
      <c r="A33" s="39"/>
      <c r="B33" s="73" t="s">
        <v>1075</v>
      </c>
      <c r="C33" s="39" t="s">
        <v>162</v>
      </c>
      <c r="D33" s="39" t="s">
        <v>1132</v>
      </c>
      <c r="E33" s="41"/>
      <c r="F33" s="41"/>
      <c r="G33" s="41"/>
      <c r="H33" s="3"/>
    </row>
    <row r="34" spans="1:8" ht="75">
      <c r="A34" s="39"/>
      <c r="B34" s="73" t="s">
        <v>1076</v>
      </c>
      <c r="C34" s="39" t="s">
        <v>162</v>
      </c>
      <c r="D34" s="39" t="s">
        <v>1132</v>
      </c>
      <c r="E34" s="41"/>
      <c r="F34" s="41"/>
      <c r="G34" s="41"/>
      <c r="H34" s="3"/>
    </row>
    <row r="35" spans="1:8" ht="60">
      <c r="A35" s="39"/>
      <c r="B35" s="73" t="s">
        <v>1077</v>
      </c>
      <c r="C35" s="39" t="s">
        <v>162</v>
      </c>
      <c r="D35" s="39" t="s">
        <v>1132</v>
      </c>
      <c r="E35" s="41"/>
      <c r="F35" s="41"/>
      <c r="G35" s="41"/>
      <c r="H35" s="3"/>
    </row>
    <row r="36" spans="1:8" ht="60">
      <c r="A36" s="66" t="s">
        <v>1078</v>
      </c>
      <c r="B36" s="67" t="s">
        <v>1079</v>
      </c>
      <c r="C36" s="68"/>
      <c r="D36" s="69"/>
      <c r="E36" s="68"/>
      <c r="F36" s="68"/>
      <c r="G36" s="68"/>
    </row>
    <row r="37" spans="1:8" ht="75">
      <c r="A37" s="69" t="s">
        <v>1081</v>
      </c>
      <c r="B37" s="70" t="s">
        <v>1080</v>
      </c>
      <c r="C37" s="68"/>
      <c r="D37" s="69" t="s">
        <v>9</v>
      </c>
      <c r="E37" s="59" t="e">
        <f>E38/E39*100</f>
        <v>#DIV/0!</v>
      </c>
      <c r="F37" s="59" t="e">
        <f>F38/F39*100</f>
        <v>#DIV/0!</v>
      </c>
      <c r="G37" s="59" t="e">
        <f>G38/G39*100</f>
        <v>#DIV/0!</v>
      </c>
      <c r="H37" s="3" t="s">
        <v>1084</v>
      </c>
    </row>
    <row r="38" spans="1:8" ht="60">
      <c r="A38" s="39"/>
      <c r="B38" s="73" t="s">
        <v>1082</v>
      </c>
      <c r="C38" s="39" t="s">
        <v>162</v>
      </c>
      <c r="D38" s="39" t="s">
        <v>1326</v>
      </c>
      <c r="E38" s="41"/>
      <c r="F38" s="41"/>
      <c r="G38" s="41"/>
      <c r="H38" s="21"/>
    </row>
    <row r="39" spans="1:8" ht="45">
      <c r="A39" s="39"/>
      <c r="B39" s="73" t="s">
        <v>1083</v>
      </c>
      <c r="C39" s="39" t="s">
        <v>162</v>
      </c>
      <c r="D39" s="39" t="s">
        <v>1326</v>
      </c>
      <c r="E39" s="41"/>
      <c r="F39" s="41"/>
      <c r="G39" s="41"/>
    </row>
    <row r="40" spans="1:8" ht="60">
      <c r="A40" s="69" t="s">
        <v>1086</v>
      </c>
      <c r="B40" s="70" t="s">
        <v>1085</v>
      </c>
      <c r="C40" s="68"/>
      <c r="D40" s="69"/>
      <c r="E40" s="59"/>
      <c r="F40" s="59"/>
      <c r="G40" s="59"/>
      <c r="H40" s="3" t="s">
        <v>676</v>
      </c>
    </row>
    <row r="41" spans="1:8">
      <c r="A41" s="69"/>
      <c r="B41" s="70" t="s">
        <v>209</v>
      </c>
      <c r="C41" s="68"/>
      <c r="D41" s="69" t="s">
        <v>1324</v>
      </c>
      <c r="E41" s="59" t="e">
        <f>E43/E45*100</f>
        <v>#DIV/0!</v>
      </c>
      <c r="F41" s="59" t="e">
        <f>F43/F45*100</f>
        <v>#DIV/0!</v>
      </c>
      <c r="G41" s="59" t="e">
        <f>G43/G45*100</f>
        <v>#DIV/0!</v>
      </c>
      <c r="H41" s="3"/>
    </row>
    <row r="42" spans="1:8">
      <c r="A42" s="69"/>
      <c r="B42" s="70" t="s">
        <v>248</v>
      </c>
      <c r="C42" s="68"/>
      <c r="D42" s="69" t="s">
        <v>1324</v>
      </c>
      <c r="E42" s="59" t="e">
        <f>E44/E45*100</f>
        <v>#DIV/0!</v>
      </c>
      <c r="F42" s="59" t="e">
        <f>F44/F45*100</f>
        <v>#DIV/0!</v>
      </c>
      <c r="G42" s="59" t="e">
        <f>G44/G45*100</f>
        <v>#DIV/0!</v>
      </c>
      <c r="H42" s="3"/>
    </row>
    <row r="43" spans="1:8" ht="45">
      <c r="A43" s="39"/>
      <c r="B43" s="73" t="s">
        <v>1087</v>
      </c>
      <c r="C43" s="39" t="s">
        <v>162</v>
      </c>
      <c r="D43" s="39" t="s">
        <v>1324</v>
      </c>
      <c r="E43" s="41"/>
      <c r="F43" s="41"/>
      <c r="G43" s="41"/>
      <c r="H43" s="3"/>
    </row>
    <row r="44" spans="1:8" ht="60">
      <c r="A44" s="39"/>
      <c r="B44" s="73" t="s">
        <v>1088</v>
      </c>
      <c r="C44" s="39" t="s">
        <v>162</v>
      </c>
      <c r="D44" s="39" t="s">
        <v>1324</v>
      </c>
      <c r="E44" s="41"/>
      <c r="F44" s="41"/>
      <c r="G44" s="41"/>
      <c r="H44" s="3"/>
    </row>
    <row r="45" spans="1:8" ht="45">
      <c r="A45" s="39"/>
      <c r="B45" s="73" t="s">
        <v>1089</v>
      </c>
      <c r="C45" s="39" t="s">
        <v>162</v>
      </c>
      <c r="D45" s="39" t="s">
        <v>1132</v>
      </c>
      <c r="E45" s="41"/>
      <c r="F45" s="41"/>
      <c r="G45" s="41"/>
      <c r="H45" s="3"/>
    </row>
    <row r="46" spans="1:8" ht="60">
      <c r="A46" s="66" t="s">
        <v>1090</v>
      </c>
      <c r="B46" s="67" t="s">
        <v>1091</v>
      </c>
      <c r="C46" s="68"/>
      <c r="D46" s="68"/>
      <c r="E46" s="68"/>
      <c r="F46" s="68"/>
      <c r="G46" s="68"/>
    </row>
    <row r="47" spans="1:8" ht="75">
      <c r="A47" s="69" t="s">
        <v>1093</v>
      </c>
      <c r="B47" s="70" t="s">
        <v>1092</v>
      </c>
      <c r="C47" s="68"/>
      <c r="D47" s="69"/>
      <c r="E47" s="59"/>
      <c r="F47" s="59"/>
      <c r="G47" s="59"/>
      <c r="H47" s="3" t="s">
        <v>676</v>
      </c>
    </row>
    <row r="48" spans="1:8">
      <c r="A48" s="69"/>
      <c r="B48" s="70" t="s">
        <v>1094</v>
      </c>
      <c r="C48" s="68"/>
      <c r="D48" s="69" t="s">
        <v>9</v>
      </c>
      <c r="E48" s="59" t="e">
        <f>E51/E54*100</f>
        <v>#DIV/0!</v>
      </c>
      <c r="F48" s="59" t="e">
        <f>F51/F54*100</f>
        <v>#DIV/0!</v>
      </c>
      <c r="G48" s="59" t="e">
        <f>G51/G54*100</f>
        <v>#DIV/0!</v>
      </c>
      <c r="H48" s="3"/>
    </row>
    <row r="49" spans="1:8">
      <c r="A49" s="69"/>
      <c r="B49" s="70" t="s">
        <v>605</v>
      </c>
      <c r="C49" s="68"/>
      <c r="D49" s="69" t="s">
        <v>9</v>
      </c>
      <c r="E49" s="59" t="e">
        <f t="shared" ref="E49:F50" si="0">E52/E55*100</f>
        <v>#DIV/0!</v>
      </c>
      <c r="F49" s="59" t="e">
        <f t="shared" si="0"/>
        <v>#DIV/0!</v>
      </c>
      <c r="G49" s="59" t="e">
        <f t="shared" ref="G49" si="1">G52/G55*100</f>
        <v>#DIV/0!</v>
      </c>
      <c r="H49" s="3"/>
    </row>
    <row r="50" spans="1:8">
      <c r="A50" s="69"/>
      <c r="B50" s="70" t="s">
        <v>625</v>
      </c>
      <c r="C50" s="68"/>
      <c r="D50" s="69" t="s">
        <v>9</v>
      </c>
      <c r="E50" s="59" t="e">
        <f t="shared" si="0"/>
        <v>#DIV/0!</v>
      </c>
      <c r="F50" s="59" t="e">
        <f t="shared" si="0"/>
        <v>#DIV/0!</v>
      </c>
      <c r="G50" s="59" t="e">
        <f t="shared" ref="G50" si="2">G53/G56*100</f>
        <v>#DIV/0!</v>
      </c>
      <c r="H50" s="3"/>
    </row>
    <row r="51" spans="1:8" ht="49.5" customHeight="1">
      <c r="A51" s="39"/>
      <c r="B51" s="73" t="s">
        <v>1095</v>
      </c>
      <c r="C51" s="39" t="s">
        <v>162</v>
      </c>
      <c r="D51" s="39" t="s">
        <v>1324</v>
      </c>
      <c r="E51" s="41"/>
      <c r="F51" s="41"/>
      <c r="G51" s="41"/>
      <c r="H51" s="21"/>
    </row>
    <row r="52" spans="1:8" ht="49.5" customHeight="1">
      <c r="A52" s="39"/>
      <c r="B52" s="73" t="s">
        <v>1096</v>
      </c>
      <c r="C52" s="39" t="s">
        <v>162</v>
      </c>
      <c r="D52" s="39" t="s">
        <v>1324</v>
      </c>
      <c r="E52" s="41"/>
      <c r="F52" s="41"/>
      <c r="G52" s="41"/>
    </row>
    <row r="53" spans="1:8" ht="45">
      <c r="A53" s="39"/>
      <c r="B53" s="73" t="s">
        <v>1097</v>
      </c>
      <c r="C53" s="39" t="s">
        <v>162</v>
      </c>
      <c r="D53" s="39" t="s">
        <v>1324</v>
      </c>
      <c r="E53" s="41"/>
      <c r="F53" s="41"/>
      <c r="G53" s="41"/>
      <c r="H53" s="21"/>
    </row>
    <row r="54" spans="1:8" ht="45">
      <c r="A54" s="39"/>
      <c r="B54" s="73" t="s">
        <v>1098</v>
      </c>
      <c r="C54" s="39" t="s">
        <v>162</v>
      </c>
      <c r="D54" s="39" t="s">
        <v>1324</v>
      </c>
      <c r="E54" s="41"/>
      <c r="F54" s="41"/>
      <c r="G54" s="41"/>
    </row>
    <row r="55" spans="1:8" ht="60">
      <c r="A55" s="39"/>
      <c r="B55" s="73" t="s">
        <v>1099</v>
      </c>
      <c r="C55" s="39" t="s">
        <v>162</v>
      </c>
      <c r="D55" s="39" t="s">
        <v>1324</v>
      </c>
      <c r="E55" s="41"/>
      <c r="F55" s="41"/>
      <c r="G55" s="41"/>
    </row>
    <row r="56" spans="1:8" ht="60">
      <c r="A56" s="39"/>
      <c r="B56" s="73" t="s">
        <v>1100</v>
      </c>
      <c r="C56" s="39" t="s">
        <v>162</v>
      </c>
      <c r="D56" s="39" t="s">
        <v>1324</v>
      </c>
      <c r="E56" s="41"/>
      <c r="F56" s="41"/>
      <c r="G56" s="41"/>
    </row>
    <row r="57" spans="1:8" ht="30">
      <c r="A57" s="66" t="s">
        <v>1101</v>
      </c>
      <c r="B57" s="67" t="s">
        <v>1102</v>
      </c>
      <c r="C57" s="68"/>
      <c r="D57" s="68"/>
      <c r="E57" s="68"/>
      <c r="F57" s="68"/>
      <c r="G57" s="68"/>
    </row>
    <row r="58" spans="1:8" ht="60">
      <c r="A58" s="69" t="s">
        <v>1104</v>
      </c>
      <c r="B58" s="70" t="s">
        <v>1103</v>
      </c>
      <c r="C58" s="69"/>
      <c r="D58" s="69" t="s">
        <v>9</v>
      </c>
      <c r="E58" s="59" t="e">
        <f>E59/E60*100</f>
        <v>#DIV/0!</v>
      </c>
      <c r="F58" s="59" t="e">
        <f>F59/F60*100</f>
        <v>#DIV/0!</v>
      </c>
      <c r="G58" s="59" t="e">
        <f>G59/G60*100</f>
        <v>#DIV/0!</v>
      </c>
      <c r="H58" s="3" t="s">
        <v>676</v>
      </c>
    </row>
    <row r="59" spans="1:8" ht="30">
      <c r="A59" s="74"/>
      <c r="B59" s="73" t="s">
        <v>1105</v>
      </c>
      <c r="C59" s="39" t="s">
        <v>162</v>
      </c>
      <c r="D59" s="72" t="s">
        <v>1132</v>
      </c>
      <c r="E59" s="41"/>
      <c r="F59" s="41"/>
      <c r="G59" s="41"/>
    </row>
    <row r="60" spans="1:8" ht="30">
      <c r="A60" s="74"/>
      <c r="B60" s="73" t="s">
        <v>1106</v>
      </c>
      <c r="C60" s="39" t="s">
        <v>162</v>
      </c>
      <c r="D60" s="72" t="s">
        <v>1132</v>
      </c>
      <c r="E60" s="41"/>
      <c r="F60" s="41"/>
      <c r="G60" s="41"/>
    </row>
    <row r="61" spans="1:8" ht="45">
      <c r="A61" s="66" t="s">
        <v>1107</v>
      </c>
      <c r="B61" s="67" t="s">
        <v>1108</v>
      </c>
      <c r="C61" s="68"/>
      <c r="D61" s="68"/>
      <c r="E61" s="68"/>
      <c r="F61" s="68"/>
      <c r="G61" s="68"/>
    </row>
    <row r="62" spans="1:8" ht="60">
      <c r="A62" s="69" t="s">
        <v>1110</v>
      </c>
      <c r="B62" s="70" t="s">
        <v>1109</v>
      </c>
      <c r="C62" s="69"/>
      <c r="D62" s="69" t="s">
        <v>9</v>
      </c>
      <c r="E62" s="59" t="e">
        <f>E63/E64*100</f>
        <v>#DIV/0!</v>
      </c>
      <c r="F62" s="59" t="e">
        <f>F63/F64*100</f>
        <v>#DIV/0!</v>
      </c>
      <c r="G62" s="59" t="e">
        <f>G63/G64*100</f>
        <v>#DIV/0!</v>
      </c>
      <c r="H62" s="3" t="s">
        <v>676</v>
      </c>
    </row>
    <row r="63" spans="1:8" ht="45">
      <c r="A63" s="39"/>
      <c r="B63" s="73" t="s">
        <v>1111</v>
      </c>
      <c r="C63" s="39" t="s">
        <v>162</v>
      </c>
      <c r="D63" s="72" t="s">
        <v>1326</v>
      </c>
      <c r="E63" s="41"/>
      <c r="F63" s="41"/>
      <c r="G63" s="41"/>
      <c r="H63" s="3"/>
    </row>
    <row r="64" spans="1:8" ht="45">
      <c r="A64" s="39"/>
      <c r="B64" s="73" t="s">
        <v>1112</v>
      </c>
      <c r="C64" s="39" t="s">
        <v>162</v>
      </c>
      <c r="D64" s="72" t="s">
        <v>1326</v>
      </c>
      <c r="E64" s="41"/>
      <c r="F64" s="41"/>
      <c r="G64" s="41"/>
      <c r="H64" s="3"/>
    </row>
    <row r="65" spans="1:8" ht="45">
      <c r="A65" s="66" t="s">
        <v>1113</v>
      </c>
      <c r="B65" s="67" t="s">
        <v>1114</v>
      </c>
      <c r="C65" s="68"/>
      <c r="D65" s="68"/>
      <c r="E65" s="68"/>
      <c r="F65" s="68"/>
      <c r="G65" s="68"/>
    </row>
    <row r="66" spans="1:8" ht="60">
      <c r="A66" s="69" t="s">
        <v>1115</v>
      </c>
      <c r="B66" s="70" t="s">
        <v>1358</v>
      </c>
      <c r="C66" s="68"/>
      <c r="D66" s="69"/>
      <c r="E66" s="59"/>
      <c r="F66" s="59"/>
      <c r="G66" s="59"/>
      <c r="H66" s="3" t="s">
        <v>676</v>
      </c>
    </row>
    <row r="67" spans="1:8">
      <c r="A67" s="68"/>
      <c r="B67" s="70" t="s">
        <v>666</v>
      </c>
      <c r="C67" s="69"/>
      <c r="D67" s="69" t="s">
        <v>9</v>
      </c>
      <c r="E67" s="59" t="e">
        <f t="shared" ref="E67:G68" si="3">E69/E71*100</f>
        <v>#DIV/0!</v>
      </c>
      <c r="F67" s="59" t="e">
        <f t="shared" si="3"/>
        <v>#DIV/0!</v>
      </c>
      <c r="G67" s="59" t="e">
        <f t="shared" si="3"/>
        <v>#DIV/0!</v>
      </c>
    </row>
    <row r="68" spans="1:8">
      <c r="A68" s="68"/>
      <c r="B68" s="70" t="s">
        <v>671</v>
      </c>
      <c r="C68" s="69"/>
      <c r="D68" s="69" t="s">
        <v>9</v>
      </c>
      <c r="E68" s="59" t="e">
        <f t="shared" si="3"/>
        <v>#DIV/0!</v>
      </c>
      <c r="F68" s="59" t="e">
        <f t="shared" si="3"/>
        <v>#DIV/0!</v>
      </c>
      <c r="G68" s="59" t="e">
        <f t="shared" si="3"/>
        <v>#DIV/0!</v>
      </c>
    </row>
    <row r="69" spans="1:8" ht="60">
      <c r="A69" s="74"/>
      <c r="B69" s="73" t="s">
        <v>1116</v>
      </c>
      <c r="C69" s="39" t="s">
        <v>162</v>
      </c>
      <c r="D69" s="72" t="s">
        <v>1323</v>
      </c>
      <c r="E69" s="41"/>
      <c r="F69" s="41"/>
      <c r="G69" s="41"/>
    </row>
    <row r="70" spans="1:8" ht="45">
      <c r="A70" s="74"/>
      <c r="B70" s="73" t="s">
        <v>1117</v>
      </c>
      <c r="C70" s="39" t="s">
        <v>162</v>
      </c>
      <c r="D70" s="72" t="s">
        <v>1323</v>
      </c>
      <c r="E70" s="41"/>
      <c r="F70" s="41"/>
      <c r="G70" s="41"/>
    </row>
    <row r="71" spans="1:8" ht="45">
      <c r="A71" s="74"/>
      <c r="B71" s="73" t="s">
        <v>1118</v>
      </c>
      <c r="C71" s="39" t="s">
        <v>162</v>
      </c>
      <c r="D71" s="72" t="s">
        <v>1323</v>
      </c>
      <c r="E71" s="41"/>
      <c r="F71" s="41"/>
      <c r="G71" s="41"/>
    </row>
    <row r="72" spans="1:8" ht="45">
      <c r="A72" s="74"/>
      <c r="B72" s="73" t="s">
        <v>1119</v>
      </c>
      <c r="C72" s="39" t="s">
        <v>162</v>
      </c>
      <c r="D72" s="72" t="s">
        <v>1323</v>
      </c>
      <c r="E72" s="41"/>
      <c r="F72" s="41"/>
      <c r="G72" s="41"/>
    </row>
    <row r="73" spans="1:8" ht="30">
      <c r="A73" s="66" t="s">
        <v>1120</v>
      </c>
      <c r="B73" s="67" t="s">
        <v>1121</v>
      </c>
      <c r="C73" s="68"/>
      <c r="D73" s="68"/>
      <c r="E73" s="68"/>
      <c r="F73" s="68"/>
      <c r="G73" s="68"/>
    </row>
    <row r="74" spans="1:8" ht="60">
      <c r="A74" s="69" t="s">
        <v>1123</v>
      </c>
      <c r="B74" s="70" t="s">
        <v>1122</v>
      </c>
      <c r="C74" s="68"/>
      <c r="D74" s="69" t="s">
        <v>9</v>
      </c>
      <c r="E74" s="59" t="e">
        <f>E75/E76*100</f>
        <v>#DIV/0!</v>
      </c>
      <c r="F74" s="59" t="e">
        <f>F75/F76*100</f>
        <v>#DIV/0!</v>
      </c>
      <c r="G74" s="59" t="e">
        <f>G75/G76*100</f>
        <v>#DIV/0!</v>
      </c>
      <c r="H74" s="3" t="s">
        <v>112</v>
      </c>
    </row>
    <row r="75" spans="1:8" ht="60">
      <c r="A75" s="39"/>
      <c r="B75" s="73" t="s">
        <v>1124</v>
      </c>
      <c r="C75" s="39" t="s">
        <v>594</v>
      </c>
      <c r="D75" s="72" t="s">
        <v>1326</v>
      </c>
      <c r="E75" s="41"/>
      <c r="F75" s="41"/>
      <c r="G75" s="41"/>
      <c r="H75" s="3"/>
    </row>
    <row r="76" spans="1:8" ht="60">
      <c r="A76" s="39"/>
      <c r="B76" s="73" t="s">
        <v>1125</v>
      </c>
      <c r="C76" s="39" t="s">
        <v>594</v>
      </c>
      <c r="D76" s="72" t="s">
        <v>1326</v>
      </c>
      <c r="E76" s="41"/>
      <c r="F76" s="41"/>
      <c r="G76" s="41"/>
      <c r="H76" s="3"/>
    </row>
  </sheetData>
  <mergeCells count="4">
    <mergeCell ref="A3:G3"/>
    <mergeCell ref="A4:G4"/>
    <mergeCell ref="A7:G7"/>
    <mergeCell ref="A8:G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tabColor rgb="FF00B050"/>
  </sheetPr>
  <dimension ref="A3:H59"/>
  <sheetViews>
    <sheetView workbookViewId="0"/>
  </sheetViews>
  <sheetFormatPr defaultRowHeight="15"/>
  <cols>
    <col min="2" max="2" width="75.140625" customWidth="1"/>
    <col min="3" max="3" width="20.140625" customWidth="1"/>
    <col min="4" max="4" width="16.140625" customWidth="1"/>
    <col min="5" max="7" width="12.42578125" customWidth="1"/>
    <col min="8" max="8" width="41.85546875" customWidth="1"/>
  </cols>
  <sheetData>
    <row r="3" spans="1:8" ht="18.75">
      <c r="A3" s="188" t="s">
        <v>0</v>
      </c>
      <c r="B3" s="188"/>
      <c r="C3" s="188"/>
      <c r="D3" s="188"/>
      <c r="E3" s="188"/>
      <c r="F3" s="188"/>
      <c r="G3" s="188"/>
      <c r="H3" s="14"/>
    </row>
    <row r="4" spans="1:8" ht="18.75">
      <c r="A4" s="188" t="s">
        <v>1</v>
      </c>
      <c r="B4" s="188"/>
      <c r="C4" s="188"/>
      <c r="D4" s="188"/>
      <c r="E4" s="188"/>
      <c r="F4" s="188"/>
      <c r="G4" s="188"/>
      <c r="H4" s="25"/>
    </row>
    <row r="5" spans="1:8">
      <c r="A5" s="1"/>
      <c r="B5" s="1"/>
      <c r="C5" s="1"/>
      <c r="D5" s="1"/>
      <c r="E5" s="1"/>
      <c r="F5" s="1"/>
      <c r="G5" s="1"/>
      <c r="H5" s="1"/>
    </row>
    <row r="6" spans="1:8" ht="45">
      <c r="A6" s="4" t="s">
        <v>6</v>
      </c>
      <c r="B6" s="4" t="s">
        <v>432</v>
      </c>
      <c r="C6" s="5" t="s">
        <v>10</v>
      </c>
      <c r="D6" s="5" t="s">
        <v>11</v>
      </c>
      <c r="E6" s="5" t="s">
        <v>1658</v>
      </c>
      <c r="F6" s="5" t="s">
        <v>1659</v>
      </c>
      <c r="G6" s="5" t="s">
        <v>1680</v>
      </c>
      <c r="H6" s="2" t="s">
        <v>16</v>
      </c>
    </row>
    <row r="7" spans="1:8">
      <c r="A7" s="187" t="s">
        <v>1126</v>
      </c>
      <c r="B7" s="187"/>
      <c r="C7" s="187"/>
      <c r="D7" s="187"/>
      <c r="E7" s="187"/>
      <c r="F7" s="187"/>
      <c r="G7" s="187"/>
    </row>
    <row r="8" spans="1:8">
      <c r="A8" s="187" t="s">
        <v>1127</v>
      </c>
      <c r="B8" s="187"/>
      <c r="C8" s="187"/>
      <c r="D8" s="187"/>
      <c r="E8" s="187"/>
      <c r="F8" s="187"/>
      <c r="G8" s="187"/>
    </row>
    <row r="9" spans="1:8" ht="30">
      <c r="A9" s="50" t="s">
        <v>1128</v>
      </c>
      <c r="B9" s="51" t="s">
        <v>1201</v>
      </c>
      <c r="C9" s="46"/>
      <c r="D9" s="47"/>
      <c r="E9" s="47"/>
      <c r="F9" s="47"/>
      <c r="G9" s="47"/>
    </row>
    <row r="10" spans="1:8" ht="75">
      <c r="A10" s="45" t="s">
        <v>1134</v>
      </c>
      <c r="B10" s="46" t="s">
        <v>1129</v>
      </c>
      <c r="C10" s="46"/>
      <c r="D10" s="45" t="s">
        <v>1359</v>
      </c>
      <c r="E10" s="48">
        <f>E11</f>
        <v>7.5650000000000004</v>
      </c>
      <c r="F10" s="48">
        <f>F11</f>
        <v>10.718</v>
      </c>
      <c r="G10" s="48">
        <f>G11</f>
        <v>0</v>
      </c>
      <c r="H10" s="3" t="s">
        <v>158</v>
      </c>
    </row>
    <row r="11" spans="1:8" ht="45" customHeight="1">
      <c r="A11" s="6"/>
      <c r="B11" s="22" t="s">
        <v>1130</v>
      </c>
      <c r="C11" s="6" t="s">
        <v>1131</v>
      </c>
      <c r="D11" s="6" t="s">
        <v>1359</v>
      </c>
      <c r="E11" s="43">
        <f>0.112+7.453</f>
        <v>7.5650000000000004</v>
      </c>
      <c r="F11" s="43">
        <v>10.718</v>
      </c>
      <c r="G11" s="43"/>
    </row>
    <row r="12" spans="1:8" ht="60">
      <c r="A12" s="45" t="s">
        <v>1135</v>
      </c>
      <c r="B12" s="46" t="s">
        <v>1133</v>
      </c>
      <c r="C12" s="45"/>
      <c r="D12" s="45"/>
      <c r="E12" s="53"/>
      <c r="F12" s="53"/>
      <c r="G12" s="53"/>
      <c r="H12" s="3" t="s">
        <v>28</v>
      </c>
    </row>
    <row r="13" spans="1:8" ht="30">
      <c r="A13" s="45"/>
      <c r="B13" s="46" t="s">
        <v>209</v>
      </c>
      <c r="C13" s="45" t="s">
        <v>1136</v>
      </c>
      <c r="D13" s="45" t="s">
        <v>1359</v>
      </c>
      <c r="E13" s="45">
        <v>62.401000000000003</v>
      </c>
      <c r="F13" s="45">
        <v>62.401000000000003</v>
      </c>
      <c r="G13" s="45"/>
    </row>
    <row r="14" spans="1:8" ht="30">
      <c r="A14" s="45"/>
      <c r="B14" s="46" t="s">
        <v>1360</v>
      </c>
      <c r="C14" s="45" t="s">
        <v>1137</v>
      </c>
      <c r="D14" s="45" t="s">
        <v>1359</v>
      </c>
      <c r="E14" s="45">
        <v>15.874000000000001</v>
      </c>
      <c r="F14" s="45">
        <v>15.874000000000001</v>
      </c>
      <c r="G14" s="45"/>
    </row>
    <row r="15" spans="1:8" ht="30">
      <c r="A15" s="65"/>
      <c r="B15" s="46" t="s">
        <v>1361</v>
      </c>
      <c r="C15" s="45" t="s">
        <v>1138</v>
      </c>
      <c r="D15" s="45" t="s">
        <v>1359</v>
      </c>
      <c r="E15" s="45">
        <v>10.478999999999999</v>
      </c>
      <c r="F15" s="45">
        <v>10.478999999999999</v>
      </c>
      <c r="G15" s="45"/>
    </row>
    <row r="16" spans="1:8" ht="30">
      <c r="A16" s="65"/>
      <c r="B16" s="46" t="s">
        <v>1362</v>
      </c>
      <c r="C16" s="45" t="s">
        <v>1139</v>
      </c>
      <c r="D16" s="45" t="s">
        <v>1359</v>
      </c>
      <c r="E16" s="45">
        <v>37.991</v>
      </c>
      <c r="F16" s="45">
        <v>37.991</v>
      </c>
      <c r="G16" s="45"/>
    </row>
    <row r="17" spans="1:8" ht="45">
      <c r="A17" s="45" t="s">
        <v>1143</v>
      </c>
      <c r="B17" s="46" t="s">
        <v>1140</v>
      </c>
      <c r="C17" s="45"/>
      <c r="D17" s="45" t="s">
        <v>9</v>
      </c>
      <c r="E17" s="48">
        <f>E18/E19*100</f>
        <v>9.7452683888237299</v>
      </c>
      <c r="F17" s="48">
        <f>F18/F19*100</f>
        <v>9.7452683888237299</v>
      </c>
      <c r="G17" s="48" t="e">
        <f>G18/G19*100</f>
        <v>#DIV/0!</v>
      </c>
      <c r="H17" s="3" t="s">
        <v>28</v>
      </c>
    </row>
    <row r="18" spans="1:8" ht="45">
      <c r="A18" s="33"/>
      <c r="B18" s="22" t="s">
        <v>1141</v>
      </c>
      <c r="C18" s="6" t="s">
        <v>1136</v>
      </c>
      <c r="D18" s="6" t="s">
        <v>1132</v>
      </c>
      <c r="E18" s="13">
        <v>62401</v>
      </c>
      <c r="F18" s="13">
        <v>62401</v>
      </c>
      <c r="G18" s="13"/>
    </row>
    <row r="19" spans="1:8" ht="30">
      <c r="A19" s="33"/>
      <c r="B19" s="22" t="s">
        <v>1142</v>
      </c>
      <c r="C19" s="6" t="s">
        <v>1063</v>
      </c>
      <c r="D19" s="6" t="s">
        <v>1132</v>
      </c>
      <c r="E19" s="13">
        <v>640321</v>
      </c>
      <c r="F19" s="13">
        <v>640321</v>
      </c>
      <c r="G19" s="13"/>
    </row>
    <row r="20" spans="1:8" ht="30">
      <c r="A20" s="50" t="s">
        <v>1144</v>
      </c>
      <c r="B20" s="51" t="s">
        <v>1145</v>
      </c>
      <c r="C20" s="47"/>
      <c r="D20" s="45"/>
      <c r="E20" s="52"/>
      <c r="F20" s="52"/>
      <c r="G20" s="52"/>
    </row>
    <row r="21" spans="1:8" ht="60">
      <c r="A21" s="45" t="s">
        <v>1147</v>
      </c>
      <c r="B21" s="46" t="s">
        <v>1146</v>
      </c>
      <c r="C21" s="47"/>
      <c r="D21" s="45" t="s">
        <v>9</v>
      </c>
      <c r="E21" s="48">
        <f>E22/E23*100</f>
        <v>40.691553101989207</v>
      </c>
      <c r="F21" s="48">
        <f>F22/F23*100</f>
        <v>40.691553101989207</v>
      </c>
      <c r="G21" s="48" t="e">
        <f>G22/G23*100</f>
        <v>#DIV/0!</v>
      </c>
      <c r="H21" s="3" t="s">
        <v>28</v>
      </c>
    </row>
    <row r="22" spans="1:8" ht="60">
      <c r="A22" s="6"/>
      <c r="B22" s="22" t="s">
        <v>1148</v>
      </c>
      <c r="C22" s="6" t="s">
        <v>1149</v>
      </c>
      <c r="D22" s="6" t="s">
        <v>1132</v>
      </c>
      <c r="E22" s="141">
        <v>49238</v>
      </c>
      <c r="F22" s="141">
        <v>49238</v>
      </c>
      <c r="G22" s="141"/>
      <c r="H22" s="3"/>
    </row>
    <row r="23" spans="1:8" ht="60">
      <c r="A23" s="6"/>
      <c r="B23" s="22" t="s">
        <v>1150</v>
      </c>
      <c r="C23" s="6" t="s">
        <v>1070</v>
      </c>
      <c r="D23" s="6" t="s">
        <v>1132</v>
      </c>
      <c r="E23" s="141">
        <v>121003</v>
      </c>
      <c r="F23" s="141">
        <v>121003</v>
      </c>
      <c r="G23" s="141"/>
      <c r="H23" s="3"/>
    </row>
    <row r="24" spans="1:8" ht="45">
      <c r="A24" s="66" t="s">
        <v>1151</v>
      </c>
      <c r="B24" s="67" t="s">
        <v>1152</v>
      </c>
      <c r="C24" s="68"/>
      <c r="D24" s="68"/>
      <c r="E24" s="68"/>
      <c r="F24" s="68"/>
      <c r="G24" s="68"/>
    </row>
    <row r="25" spans="1:8" ht="75">
      <c r="A25" s="69" t="s">
        <v>1154</v>
      </c>
      <c r="B25" s="70" t="s">
        <v>1153</v>
      </c>
      <c r="C25" s="68"/>
      <c r="D25" s="69" t="s">
        <v>9</v>
      </c>
      <c r="E25" s="59" t="e">
        <f>E26/E27*100</f>
        <v>#DIV/0!</v>
      </c>
      <c r="F25" s="59" t="e">
        <f>F26/F27*100</f>
        <v>#DIV/0!</v>
      </c>
      <c r="G25" s="59" t="e">
        <f>G26/G27*100</f>
        <v>#DIV/0!</v>
      </c>
      <c r="H25" s="3" t="s">
        <v>323</v>
      </c>
    </row>
    <row r="26" spans="1:8" ht="75">
      <c r="A26" s="39"/>
      <c r="B26" s="73" t="s">
        <v>1155</v>
      </c>
      <c r="C26" s="39" t="s">
        <v>162</v>
      </c>
      <c r="D26" s="39" t="s">
        <v>1132</v>
      </c>
      <c r="E26" s="41"/>
      <c r="F26" s="41"/>
      <c r="G26" s="41"/>
      <c r="H26" s="3"/>
    </row>
    <row r="27" spans="1:8" ht="60">
      <c r="A27" s="39"/>
      <c r="B27" s="73" t="s">
        <v>1156</v>
      </c>
      <c r="C27" s="39" t="s">
        <v>162</v>
      </c>
      <c r="D27" s="39" t="s">
        <v>1132</v>
      </c>
      <c r="E27" s="41"/>
      <c r="F27" s="41"/>
      <c r="G27" s="41"/>
      <c r="H27" s="3"/>
    </row>
    <row r="28" spans="1:8" ht="45">
      <c r="A28" s="66" t="s">
        <v>1157</v>
      </c>
      <c r="B28" s="67" t="s">
        <v>1158</v>
      </c>
      <c r="C28" s="68"/>
      <c r="D28" s="69"/>
      <c r="E28" s="68"/>
      <c r="F28" s="68"/>
      <c r="G28" s="68"/>
    </row>
    <row r="29" spans="1:8" ht="60">
      <c r="A29" s="69" t="s">
        <v>1160</v>
      </c>
      <c r="B29" s="70" t="s">
        <v>1159</v>
      </c>
      <c r="C29" s="68"/>
      <c r="D29" s="69" t="s">
        <v>9</v>
      </c>
      <c r="E29" s="59" t="e">
        <f>E30/E31*100</f>
        <v>#DIV/0!</v>
      </c>
      <c r="F29" s="59" t="e">
        <f>F30/F31*100</f>
        <v>#DIV/0!</v>
      </c>
      <c r="G29" s="59" t="e">
        <f>G30/G31*100</f>
        <v>#DIV/0!</v>
      </c>
      <c r="H29" s="3" t="s">
        <v>323</v>
      </c>
    </row>
    <row r="30" spans="1:8" ht="60">
      <c r="A30" s="39"/>
      <c r="B30" s="73" t="s">
        <v>1161</v>
      </c>
      <c r="C30" s="39" t="s">
        <v>162</v>
      </c>
      <c r="D30" s="39" t="s">
        <v>1326</v>
      </c>
      <c r="E30" s="41"/>
      <c r="F30" s="41"/>
      <c r="G30" s="41"/>
      <c r="H30" s="21"/>
    </row>
    <row r="31" spans="1:8" ht="45">
      <c r="A31" s="39"/>
      <c r="B31" s="73" t="s">
        <v>1162</v>
      </c>
      <c r="C31" s="39" t="s">
        <v>162</v>
      </c>
      <c r="D31" s="39" t="s">
        <v>1326</v>
      </c>
      <c r="E31" s="41"/>
      <c r="F31" s="41"/>
      <c r="G31" s="41"/>
    </row>
    <row r="32" spans="1:8" ht="30">
      <c r="A32" s="66" t="s">
        <v>1163</v>
      </c>
      <c r="B32" s="67" t="s">
        <v>1164</v>
      </c>
      <c r="C32" s="68"/>
      <c r="D32" s="68"/>
      <c r="E32" s="68"/>
      <c r="F32" s="68"/>
      <c r="G32" s="68"/>
    </row>
    <row r="33" spans="1:8" ht="60">
      <c r="A33" s="69" t="s">
        <v>1165</v>
      </c>
      <c r="B33" s="70" t="s">
        <v>1166</v>
      </c>
      <c r="C33" s="68"/>
      <c r="D33" s="69" t="s">
        <v>9</v>
      </c>
      <c r="E33" s="59" t="e">
        <f>(E34+E35)/E36*100</f>
        <v>#DIV/0!</v>
      </c>
      <c r="F33" s="59" t="e">
        <f>(F34+F35)/F36*100</f>
        <v>#DIV/0!</v>
      </c>
      <c r="G33" s="59" t="e">
        <f>(G34+G35)/G36*100</f>
        <v>#DIV/0!</v>
      </c>
      <c r="H33" s="3" t="s">
        <v>28</v>
      </c>
    </row>
    <row r="34" spans="1:8" ht="45">
      <c r="A34" s="39"/>
      <c r="B34" s="73" t="s">
        <v>1167</v>
      </c>
      <c r="C34" s="39" t="s">
        <v>1168</v>
      </c>
      <c r="D34" s="39" t="s">
        <v>1132</v>
      </c>
      <c r="E34" s="41">
        <v>0</v>
      </c>
      <c r="F34" s="41">
        <v>0</v>
      </c>
      <c r="G34" s="41"/>
      <c r="H34" s="3"/>
    </row>
    <row r="35" spans="1:8" ht="30">
      <c r="A35" s="39"/>
      <c r="B35" s="73" t="s">
        <v>1169</v>
      </c>
      <c r="C35" s="39" t="s">
        <v>1170</v>
      </c>
      <c r="D35" s="39" t="s">
        <v>1132</v>
      </c>
      <c r="E35" s="41">
        <v>0</v>
      </c>
      <c r="F35" s="41">
        <v>0</v>
      </c>
      <c r="G35" s="41"/>
      <c r="H35" s="3"/>
    </row>
    <row r="36" spans="1:8" ht="45">
      <c r="A36" s="39"/>
      <c r="B36" s="73" t="s">
        <v>1171</v>
      </c>
      <c r="C36" s="39" t="s">
        <v>1070</v>
      </c>
      <c r="D36" s="39" t="s">
        <v>1132</v>
      </c>
      <c r="E36" s="41">
        <v>0</v>
      </c>
      <c r="F36" s="41">
        <v>0</v>
      </c>
      <c r="G36" s="41"/>
      <c r="H36" s="3"/>
    </row>
    <row r="37" spans="1:8" ht="30">
      <c r="A37" s="66" t="s">
        <v>1173</v>
      </c>
      <c r="B37" s="67" t="s">
        <v>1172</v>
      </c>
      <c r="C37" s="68"/>
      <c r="D37" s="68"/>
      <c r="E37" s="68"/>
      <c r="F37" s="68"/>
      <c r="G37" s="68"/>
    </row>
    <row r="38" spans="1:8" ht="60">
      <c r="A38" s="69" t="s">
        <v>1175</v>
      </c>
      <c r="B38" s="70" t="s">
        <v>1174</v>
      </c>
      <c r="C38" s="69"/>
      <c r="D38" s="69" t="s">
        <v>9</v>
      </c>
      <c r="E38" s="59" t="e">
        <f>E39/E40*100</f>
        <v>#DIV/0!</v>
      </c>
      <c r="F38" s="59" t="e">
        <f>F39/F40*100</f>
        <v>#DIV/0!</v>
      </c>
      <c r="G38" s="59" t="e">
        <f>G39/G40*100</f>
        <v>#DIV/0!</v>
      </c>
      <c r="H38" s="3" t="s">
        <v>52</v>
      </c>
    </row>
    <row r="39" spans="1:8" ht="60">
      <c r="A39" s="74"/>
      <c r="B39" s="73" t="s">
        <v>1176</v>
      </c>
      <c r="C39" s="39" t="s">
        <v>594</v>
      </c>
      <c r="D39" s="39" t="s">
        <v>1132</v>
      </c>
      <c r="E39" s="41"/>
      <c r="F39" s="41"/>
      <c r="G39" s="41"/>
    </row>
    <row r="40" spans="1:8" ht="60">
      <c r="A40" s="74"/>
      <c r="B40" s="73" t="s">
        <v>1177</v>
      </c>
      <c r="C40" s="39" t="s">
        <v>594</v>
      </c>
      <c r="D40" s="39" t="s">
        <v>1132</v>
      </c>
      <c r="E40" s="41"/>
      <c r="F40" s="41"/>
      <c r="G40" s="41"/>
    </row>
    <row r="41" spans="1:8" ht="60">
      <c r="A41" s="66" t="s">
        <v>1179</v>
      </c>
      <c r="B41" s="67" t="s">
        <v>1178</v>
      </c>
      <c r="C41" s="68"/>
      <c r="D41" s="68"/>
      <c r="E41" s="68"/>
      <c r="F41" s="68"/>
      <c r="G41" s="68"/>
    </row>
    <row r="42" spans="1:8" ht="105">
      <c r="A42" s="69" t="s">
        <v>1181</v>
      </c>
      <c r="B42" s="70" t="s">
        <v>1180</v>
      </c>
      <c r="C42" s="69"/>
      <c r="D42" s="69"/>
      <c r="E42" s="59"/>
      <c r="F42" s="59"/>
      <c r="G42" s="59"/>
      <c r="H42" s="3" t="s">
        <v>323</v>
      </c>
    </row>
    <row r="43" spans="1:8" ht="30">
      <c r="A43" s="69"/>
      <c r="B43" s="70" t="s">
        <v>1365</v>
      </c>
      <c r="C43" s="69" t="s">
        <v>162</v>
      </c>
      <c r="D43" s="69" t="s">
        <v>1324</v>
      </c>
      <c r="E43" s="59"/>
      <c r="F43" s="59"/>
      <c r="G43" s="59"/>
      <c r="H43" s="3"/>
    </row>
    <row r="44" spans="1:8" ht="30">
      <c r="A44" s="69"/>
      <c r="B44" s="70" t="s">
        <v>605</v>
      </c>
      <c r="C44" s="69" t="s">
        <v>162</v>
      </c>
      <c r="D44" s="69" t="s">
        <v>1324</v>
      </c>
      <c r="E44" s="59"/>
      <c r="F44" s="59"/>
      <c r="G44" s="59"/>
      <c r="H44" s="3"/>
    </row>
    <row r="45" spans="1:8" ht="30">
      <c r="A45" s="69"/>
      <c r="B45" s="70" t="s">
        <v>1364</v>
      </c>
      <c r="C45" s="69" t="s">
        <v>162</v>
      </c>
      <c r="D45" s="69" t="s">
        <v>1324</v>
      </c>
      <c r="E45" s="59"/>
      <c r="F45" s="59"/>
      <c r="G45" s="59"/>
      <c r="H45" s="3"/>
    </row>
    <row r="46" spans="1:8" ht="30">
      <c r="A46" s="69"/>
      <c r="B46" s="70" t="s">
        <v>1363</v>
      </c>
      <c r="C46" s="69" t="s">
        <v>162</v>
      </c>
      <c r="D46" s="69" t="s">
        <v>1324</v>
      </c>
      <c r="E46" s="59"/>
      <c r="F46" s="59"/>
      <c r="G46" s="59"/>
      <c r="H46" s="3"/>
    </row>
    <row r="47" spans="1:8" ht="30">
      <c r="A47" s="69"/>
      <c r="B47" s="70" t="s">
        <v>1094</v>
      </c>
      <c r="C47" s="69" t="s">
        <v>162</v>
      </c>
      <c r="D47" s="69" t="s">
        <v>1324</v>
      </c>
      <c r="E47" s="88"/>
      <c r="F47" s="88"/>
      <c r="G47" s="88"/>
      <c r="H47" s="3"/>
    </row>
    <row r="48" spans="1:8" ht="30">
      <c r="A48" s="69"/>
      <c r="B48" s="70" t="s">
        <v>1366</v>
      </c>
      <c r="C48" s="69" t="s">
        <v>162</v>
      </c>
      <c r="D48" s="69" t="s">
        <v>1324</v>
      </c>
      <c r="E48" s="88"/>
      <c r="F48" s="88"/>
      <c r="G48" s="88"/>
      <c r="H48" s="3"/>
    </row>
    <row r="49" spans="1:8" ht="45">
      <c r="A49" s="66" t="s">
        <v>1183</v>
      </c>
      <c r="B49" s="67" t="s">
        <v>1182</v>
      </c>
      <c r="C49" s="68"/>
      <c r="D49" s="68"/>
      <c r="E49" s="68"/>
      <c r="F49" s="68"/>
      <c r="G49" s="68"/>
    </row>
    <row r="50" spans="1:8" ht="60">
      <c r="A50" s="69" t="s">
        <v>1185</v>
      </c>
      <c r="B50" s="70" t="s">
        <v>1184</v>
      </c>
      <c r="C50" s="68"/>
      <c r="D50" s="69"/>
      <c r="E50" s="59"/>
      <c r="F50" s="59"/>
      <c r="G50" s="59"/>
      <c r="H50" s="3" t="s">
        <v>112</v>
      </c>
    </row>
    <row r="51" spans="1:8">
      <c r="A51" s="74"/>
      <c r="B51" s="73" t="s">
        <v>1186</v>
      </c>
      <c r="C51" s="39"/>
      <c r="D51" s="72" t="s">
        <v>9</v>
      </c>
      <c r="E51" s="44" t="e">
        <f>E53/E55*100</f>
        <v>#DIV/0!</v>
      </c>
      <c r="F51" s="44" t="e">
        <f>F53/F55*100</f>
        <v>#DIV/0!</v>
      </c>
      <c r="G51" s="44" t="e">
        <f>G53/G55*100</f>
        <v>#DIV/0!</v>
      </c>
    </row>
    <row r="52" spans="1:8">
      <c r="A52" s="74"/>
      <c r="B52" s="71" t="s">
        <v>1367</v>
      </c>
      <c r="C52" s="39"/>
      <c r="D52" s="72" t="s">
        <v>9</v>
      </c>
      <c r="E52" s="44" t="e">
        <f>E54/E55*100</f>
        <v>#DIV/0!</v>
      </c>
      <c r="F52" s="44" t="e">
        <f>F54/F55*100</f>
        <v>#DIV/0!</v>
      </c>
      <c r="G52" s="44" t="e">
        <f>G54/G55*100</f>
        <v>#DIV/0!</v>
      </c>
    </row>
    <row r="53" spans="1:8" ht="60">
      <c r="A53" s="74"/>
      <c r="B53" s="73" t="s">
        <v>1187</v>
      </c>
      <c r="C53" s="39" t="s">
        <v>162</v>
      </c>
      <c r="D53" s="72" t="s">
        <v>1326</v>
      </c>
      <c r="E53" s="41"/>
      <c r="F53" s="41"/>
      <c r="G53" s="41"/>
    </row>
    <row r="54" spans="1:8" ht="60">
      <c r="A54" s="74"/>
      <c r="B54" s="73" t="s">
        <v>1188</v>
      </c>
      <c r="C54" s="39" t="s">
        <v>162</v>
      </c>
      <c r="D54" s="72" t="s">
        <v>1326</v>
      </c>
      <c r="E54" s="41"/>
      <c r="F54" s="41"/>
      <c r="G54" s="41"/>
    </row>
    <row r="55" spans="1:8" ht="60">
      <c r="A55" s="74"/>
      <c r="B55" s="73" t="s">
        <v>1189</v>
      </c>
      <c r="C55" s="39" t="s">
        <v>162</v>
      </c>
      <c r="D55" s="72" t="s">
        <v>1326</v>
      </c>
      <c r="E55" s="41"/>
      <c r="F55" s="41"/>
      <c r="G55" s="41"/>
    </row>
    <row r="56" spans="1:8" ht="30">
      <c r="A56" s="66" t="s">
        <v>1190</v>
      </c>
      <c r="B56" s="67" t="s">
        <v>1191</v>
      </c>
      <c r="C56" s="68"/>
      <c r="D56" s="68"/>
      <c r="E56" s="68"/>
      <c r="F56" s="68"/>
      <c r="G56" s="68"/>
    </row>
    <row r="57" spans="1:8" ht="75">
      <c r="A57" s="69" t="s">
        <v>1193</v>
      </c>
      <c r="B57" s="70" t="s">
        <v>1192</v>
      </c>
      <c r="C57" s="68"/>
      <c r="D57" s="69" t="s">
        <v>9</v>
      </c>
      <c r="E57" s="59" t="e">
        <f>E58/E59*100</f>
        <v>#DIV/0!</v>
      </c>
      <c r="F57" s="59" t="e">
        <f>F58/F59*100</f>
        <v>#DIV/0!</v>
      </c>
      <c r="G57" s="59" t="e">
        <f>G58/G59*100</f>
        <v>#DIV/0!</v>
      </c>
      <c r="H57" s="3" t="s">
        <v>112</v>
      </c>
    </row>
    <row r="58" spans="1:8" ht="45">
      <c r="A58" s="39"/>
      <c r="B58" s="73" t="s">
        <v>1194</v>
      </c>
      <c r="C58" s="39" t="s">
        <v>162</v>
      </c>
      <c r="D58" s="72" t="s">
        <v>1132</v>
      </c>
      <c r="E58" s="41"/>
      <c r="F58" s="41"/>
      <c r="G58" s="41"/>
      <c r="H58" s="3"/>
    </row>
    <row r="59" spans="1:8" ht="45">
      <c r="A59" s="39"/>
      <c r="B59" s="73" t="s">
        <v>1195</v>
      </c>
      <c r="C59" s="39" t="s">
        <v>162</v>
      </c>
      <c r="D59" s="72" t="s">
        <v>1132</v>
      </c>
      <c r="E59" s="41"/>
      <c r="F59" s="41"/>
      <c r="G59" s="41"/>
      <c r="H59" s="3"/>
    </row>
  </sheetData>
  <mergeCells count="4">
    <mergeCell ref="A3:G3"/>
    <mergeCell ref="A4:G4"/>
    <mergeCell ref="A7:G7"/>
    <mergeCell ref="A8:G8"/>
  </mergeCells>
  <pageMargins left="0.7" right="0.7" top="0.75" bottom="0.75" header="0.3" footer="0.3"/>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sheetPr>
    <tabColor rgb="FF00B050"/>
  </sheetPr>
  <dimension ref="A3:F125"/>
  <sheetViews>
    <sheetView view="pageBreakPreview" zoomScaleSheetLayoutView="100" workbookViewId="0">
      <selection activeCell="F84" sqref="F84"/>
    </sheetView>
  </sheetViews>
  <sheetFormatPr defaultRowHeight="15"/>
  <cols>
    <col min="2" max="2" width="75.140625" customWidth="1"/>
    <col min="3" max="3" width="20.140625" customWidth="1"/>
    <col min="4" max="4" width="16.140625" customWidth="1"/>
    <col min="5" max="5" width="12.42578125" customWidth="1"/>
    <col min="6" max="6" width="41.85546875" customWidth="1"/>
  </cols>
  <sheetData>
    <row r="3" spans="1:6" ht="18.75">
      <c r="A3" s="188" t="s">
        <v>0</v>
      </c>
      <c r="B3" s="188"/>
      <c r="C3" s="188"/>
      <c r="D3" s="188"/>
      <c r="E3" s="188"/>
      <c r="F3" s="14"/>
    </row>
    <row r="4" spans="1:6" ht="18.75">
      <c r="A4" s="188" t="s">
        <v>1</v>
      </c>
      <c r="B4" s="188"/>
      <c r="C4" s="188"/>
      <c r="D4" s="188"/>
      <c r="E4" s="188"/>
      <c r="F4" s="25"/>
    </row>
    <row r="5" spans="1:6">
      <c r="A5" s="1"/>
      <c r="B5" s="1"/>
      <c r="C5" s="1"/>
      <c r="D5" s="1"/>
      <c r="E5" s="1"/>
      <c r="F5" s="1"/>
    </row>
    <row r="6" spans="1:6" ht="45">
      <c r="A6" s="4" t="s">
        <v>6</v>
      </c>
      <c r="B6" s="4" t="s">
        <v>432</v>
      </c>
      <c r="C6" s="5" t="s">
        <v>10</v>
      </c>
      <c r="D6" s="5" t="s">
        <v>11</v>
      </c>
      <c r="E6" s="5" t="s">
        <v>1680</v>
      </c>
      <c r="F6" s="2" t="s">
        <v>16</v>
      </c>
    </row>
    <row r="7" spans="1:6">
      <c r="A7" s="187" t="s">
        <v>1197</v>
      </c>
      <c r="B7" s="187"/>
      <c r="C7" s="187"/>
      <c r="D7" s="187"/>
      <c r="E7" s="187"/>
    </row>
    <row r="8" spans="1:6" hidden="1">
      <c r="A8" s="187" t="s">
        <v>1198</v>
      </c>
      <c r="B8" s="187"/>
      <c r="C8" s="187"/>
      <c r="D8" s="187"/>
      <c r="E8" s="187"/>
    </row>
    <row r="9" spans="1:6" ht="30" hidden="1">
      <c r="A9" s="145" t="s">
        <v>1199</v>
      </c>
      <c r="B9" s="146" t="s">
        <v>1200</v>
      </c>
      <c r="C9" s="122"/>
      <c r="D9" s="143"/>
      <c r="E9" s="143"/>
    </row>
    <row r="10" spans="1:6" ht="30" hidden="1">
      <c r="A10" s="98" t="s">
        <v>1203</v>
      </c>
      <c r="B10" s="122" t="s">
        <v>1202</v>
      </c>
      <c r="C10" s="122"/>
      <c r="D10" s="98" t="s">
        <v>9</v>
      </c>
      <c r="E10" s="95"/>
      <c r="F10" s="3" t="s">
        <v>52</v>
      </c>
    </row>
    <row r="11" spans="1:6" ht="30" hidden="1">
      <c r="A11" s="6"/>
      <c r="B11" s="22" t="s">
        <v>1204</v>
      </c>
      <c r="C11" s="6" t="s">
        <v>1205</v>
      </c>
      <c r="D11" s="6" t="s">
        <v>1326</v>
      </c>
      <c r="E11" s="6"/>
    </row>
    <row r="12" spans="1:6" ht="30" hidden="1">
      <c r="A12" s="6"/>
      <c r="B12" s="22" t="s">
        <v>1206</v>
      </c>
      <c r="C12" s="6" t="s">
        <v>1207</v>
      </c>
      <c r="D12" s="6" t="s">
        <v>1326</v>
      </c>
      <c r="E12" s="6"/>
    </row>
    <row r="13" spans="1:6" ht="30" hidden="1">
      <c r="A13" s="66" t="s">
        <v>1368</v>
      </c>
      <c r="B13" s="67" t="s">
        <v>1208</v>
      </c>
      <c r="C13" s="69"/>
      <c r="D13" s="69"/>
      <c r="E13" s="59"/>
      <c r="F13" s="3" t="s">
        <v>112</v>
      </c>
    </row>
    <row r="14" spans="1:6" ht="90" hidden="1">
      <c r="A14" s="69" t="s">
        <v>1369</v>
      </c>
      <c r="B14" s="70" t="s">
        <v>1210</v>
      </c>
      <c r="C14" s="69"/>
      <c r="D14" s="69"/>
      <c r="E14" s="59"/>
    </row>
    <row r="15" spans="1:6" ht="30" hidden="1">
      <c r="A15" s="39"/>
      <c r="B15" s="73" t="s">
        <v>1209</v>
      </c>
      <c r="C15" s="39"/>
      <c r="D15" s="39" t="s">
        <v>9</v>
      </c>
      <c r="E15" s="44" t="e">
        <f t="shared" ref="E15" si="0">E19/E23*100</f>
        <v>#DIV/0!</v>
      </c>
    </row>
    <row r="16" spans="1:6" hidden="1">
      <c r="A16" s="39"/>
      <c r="B16" s="73" t="s">
        <v>1211</v>
      </c>
      <c r="C16" s="39"/>
      <c r="D16" s="39" t="s">
        <v>9</v>
      </c>
      <c r="E16" s="44" t="e">
        <f t="shared" ref="E16" si="1">E20/E24*100</f>
        <v>#DIV/0!</v>
      </c>
    </row>
    <row r="17" spans="1:6" hidden="1">
      <c r="A17" s="39"/>
      <c r="B17" s="73" t="s">
        <v>1212</v>
      </c>
      <c r="C17" s="39"/>
      <c r="D17" s="39" t="s">
        <v>9</v>
      </c>
      <c r="E17" s="44" t="e">
        <f t="shared" ref="E17" si="2">E21/E25*100</f>
        <v>#DIV/0!</v>
      </c>
    </row>
    <row r="18" spans="1:6" ht="105" hidden="1">
      <c r="A18" s="39"/>
      <c r="B18" s="73" t="s">
        <v>1216</v>
      </c>
      <c r="C18" s="39" t="s">
        <v>1050</v>
      </c>
      <c r="D18" s="39"/>
      <c r="E18" s="44"/>
    </row>
    <row r="19" spans="1:6" ht="45" hidden="1">
      <c r="A19" s="39"/>
      <c r="B19" s="73" t="s">
        <v>1213</v>
      </c>
      <c r="C19" s="39"/>
      <c r="D19" s="39" t="s">
        <v>1132</v>
      </c>
      <c r="E19" s="39"/>
    </row>
    <row r="20" spans="1:6" ht="30" hidden="1">
      <c r="A20" s="39"/>
      <c r="B20" s="73" t="s">
        <v>1214</v>
      </c>
      <c r="C20" s="39"/>
      <c r="D20" s="39" t="s">
        <v>1132</v>
      </c>
      <c r="E20" s="39"/>
    </row>
    <row r="21" spans="1:6" hidden="1">
      <c r="A21" s="39"/>
      <c r="B21" s="73" t="s">
        <v>1215</v>
      </c>
      <c r="C21" s="39"/>
      <c r="D21" s="39" t="s">
        <v>1132</v>
      </c>
      <c r="E21" s="39"/>
    </row>
    <row r="22" spans="1:6" ht="105" hidden="1">
      <c r="A22" s="39"/>
      <c r="B22" s="73" t="s">
        <v>1217</v>
      </c>
      <c r="C22" s="39" t="s">
        <v>1050</v>
      </c>
      <c r="D22" s="39"/>
      <c r="E22" s="39"/>
    </row>
    <row r="23" spans="1:6" ht="45" hidden="1">
      <c r="A23" s="73"/>
      <c r="B23" s="73" t="s">
        <v>1213</v>
      </c>
      <c r="C23" s="39"/>
      <c r="D23" s="39" t="s">
        <v>1132</v>
      </c>
      <c r="E23" s="39"/>
    </row>
    <row r="24" spans="1:6" ht="30" hidden="1">
      <c r="A24" s="73"/>
      <c r="B24" s="73" t="s">
        <v>1214</v>
      </c>
      <c r="C24" s="39"/>
      <c r="D24" s="39" t="s">
        <v>1132</v>
      </c>
      <c r="E24" s="39"/>
    </row>
    <row r="25" spans="1:6" hidden="1">
      <c r="A25" s="73"/>
      <c r="B25" s="73" t="s">
        <v>1215</v>
      </c>
      <c r="C25" s="39"/>
      <c r="D25" s="39" t="s">
        <v>1132</v>
      </c>
      <c r="E25" s="39"/>
    </row>
    <row r="26" spans="1:6" ht="15" hidden="1" customHeight="1">
      <c r="A26" s="187" t="s">
        <v>1218</v>
      </c>
      <c r="B26" s="187"/>
      <c r="C26" s="187"/>
      <c r="D26" s="187"/>
      <c r="E26" s="187"/>
    </row>
    <row r="27" spans="1:6" ht="60" hidden="1">
      <c r="A27" s="45" t="s">
        <v>1219</v>
      </c>
      <c r="B27" s="46" t="s">
        <v>1226</v>
      </c>
      <c r="C27" s="45"/>
      <c r="D27" s="45"/>
      <c r="E27" s="53"/>
      <c r="F27" s="3" t="s">
        <v>323</v>
      </c>
    </row>
    <row r="28" spans="1:6" hidden="1">
      <c r="A28" s="65"/>
      <c r="B28" s="46" t="s">
        <v>1220</v>
      </c>
      <c r="C28" s="45"/>
      <c r="D28" s="45"/>
      <c r="E28" s="48"/>
    </row>
    <row r="29" spans="1:6" hidden="1">
      <c r="A29" s="65"/>
      <c r="B29" s="46" t="s">
        <v>1390</v>
      </c>
      <c r="C29" s="45"/>
      <c r="D29" s="45" t="s">
        <v>9</v>
      </c>
      <c r="E29" s="48"/>
    </row>
    <row r="30" spans="1:6" hidden="1">
      <c r="A30" s="65"/>
      <c r="B30" s="46" t="s">
        <v>1392</v>
      </c>
      <c r="C30" s="45"/>
      <c r="D30" s="45" t="s">
        <v>9</v>
      </c>
      <c r="E30" s="48"/>
    </row>
    <row r="31" spans="1:6" hidden="1">
      <c r="A31" s="65"/>
      <c r="B31" s="46" t="s">
        <v>1222</v>
      </c>
      <c r="C31" s="45"/>
      <c r="D31" s="45"/>
      <c r="E31" s="48"/>
    </row>
    <row r="32" spans="1:6" hidden="1">
      <c r="A32" s="65"/>
      <c r="B32" s="46" t="s">
        <v>1390</v>
      </c>
      <c r="C32" s="45"/>
      <c r="D32" s="45" t="s">
        <v>9</v>
      </c>
      <c r="E32" s="48"/>
    </row>
    <row r="33" spans="1:6" hidden="1">
      <c r="A33" s="65"/>
      <c r="B33" s="46" t="s">
        <v>1392</v>
      </c>
      <c r="C33" s="45"/>
      <c r="D33" s="45" t="s">
        <v>9</v>
      </c>
      <c r="E33" s="48"/>
    </row>
    <row r="34" spans="1:6" ht="75" hidden="1">
      <c r="A34" s="33"/>
      <c r="B34" s="22" t="s">
        <v>1220</v>
      </c>
      <c r="C34" s="6" t="s">
        <v>1221</v>
      </c>
      <c r="D34" s="6" t="s">
        <v>1132</v>
      </c>
      <c r="E34" s="6"/>
    </row>
    <row r="35" spans="1:6" ht="90" hidden="1">
      <c r="A35" s="33"/>
      <c r="B35" s="22" t="s">
        <v>1222</v>
      </c>
      <c r="C35" s="6" t="s">
        <v>1223</v>
      </c>
      <c r="D35" s="6" t="s">
        <v>1132</v>
      </c>
      <c r="E35" s="6"/>
    </row>
    <row r="36" spans="1:6" ht="45" hidden="1">
      <c r="A36" s="33"/>
      <c r="B36" s="22" t="s">
        <v>381</v>
      </c>
      <c r="C36" s="6" t="s">
        <v>1224</v>
      </c>
      <c r="D36" s="6" t="s">
        <v>1132</v>
      </c>
      <c r="E36" s="6"/>
    </row>
    <row r="37" spans="1:6" ht="60" hidden="1">
      <c r="A37" s="45" t="s">
        <v>1225</v>
      </c>
      <c r="B37" s="46" t="s">
        <v>1227</v>
      </c>
      <c r="C37" s="45"/>
      <c r="D37" s="47"/>
      <c r="E37" s="45"/>
      <c r="F37" s="3" t="s">
        <v>323</v>
      </c>
    </row>
    <row r="38" spans="1:6" hidden="1">
      <c r="A38" s="65"/>
      <c r="B38" s="46" t="s">
        <v>1220</v>
      </c>
      <c r="C38" s="45"/>
      <c r="D38" s="45"/>
      <c r="E38" s="48"/>
    </row>
    <row r="39" spans="1:6" hidden="1">
      <c r="A39" s="65"/>
      <c r="B39" s="46" t="s">
        <v>1390</v>
      </c>
      <c r="C39" s="45"/>
      <c r="D39" s="45" t="s">
        <v>9</v>
      </c>
      <c r="E39" s="48"/>
    </row>
    <row r="40" spans="1:6" hidden="1">
      <c r="A40" s="65"/>
      <c r="B40" s="46" t="s">
        <v>1392</v>
      </c>
      <c r="C40" s="45"/>
      <c r="D40" s="45" t="s">
        <v>9</v>
      </c>
      <c r="E40" s="48"/>
    </row>
    <row r="41" spans="1:6" hidden="1">
      <c r="A41" s="65"/>
      <c r="B41" s="46" t="s">
        <v>1222</v>
      </c>
      <c r="C41" s="45"/>
      <c r="D41" s="45"/>
      <c r="E41" s="48"/>
    </row>
    <row r="42" spans="1:6" hidden="1">
      <c r="A42" s="65"/>
      <c r="B42" s="46" t="s">
        <v>1390</v>
      </c>
      <c r="C42" s="45"/>
      <c r="D42" s="45" t="s">
        <v>9</v>
      </c>
      <c r="E42" s="48"/>
    </row>
    <row r="43" spans="1:6" hidden="1">
      <c r="A43" s="65"/>
      <c r="B43" s="46" t="s">
        <v>1392</v>
      </c>
      <c r="C43" s="45"/>
      <c r="D43" s="45" t="s">
        <v>9</v>
      </c>
      <c r="E43" s="48"/>
    </row>
    <row r="44" spans="1:6" ht="75" hidden="1">
      <c r="A44" s="33"/>
      <c r="B44" s="22" t="s">
        <v>209</v>
      </c>
      <c r="C44" s="6" t="s">
        <v>1228</v>
      </c>
      <c r="D44" s="6" t="s">
        <v>1132</v>
      </c>
      <c r="E44" s="6"/>
    </row>
    <row r="45" spans="1:6" ht="90" hidden="1">
      <c r="A45" s="33"/>
      <c r="B45" s="22" t="s">
        <v>1222</v>
      </c>
      <c r="C45" s="6" t="s">
        <v>1229</v>
      </c>
      <c r="D45" s="6" t="s">
        <v>1132</v>
      </c>
      <c r="E45" s="6"/>
    </row>
    <row r="46" spans="1:6" ht="45" hidden="1">
      <c r="A46" s="33"/>
      <c r="B46" s="22" t="s">
        <v>1230</v>
      </c>
      <c r="C46" s="6" t="s">
        <v>1231</v>
      </c>
      <c r="D46" s="6" t="s">
        <v>1132</v>
      </c>
      <c r="E46" s="6"/>
    </row>
    <row r="47" spans="1:6">
      <c r="A47" s="216" t="s">
        <v>1232</v>
      </c>
      <c r="B47" s="217"/>
      <c r="C47" s="217"/>
      <c r="D47" s="217"/>
      <c r="E47" s="217"/>
    </row>
    <row r="48" spans="1:6" hidden="1">
      <c r="A48" s="66" t="s">
        <v>1274</v>
      </c>
      <c r="B48" s="147" t="s">
        <v>1275</v>
      </c>
      <c r="C48" s="70"/>
      <c r="D48" s="68"/>
      <c r="E48" s="68"/>
    </row>
    <row r="49" spans="1:6" ht="30" hidden="1">
      <c r="A49" s="69" t="s">
        <v>1233</v>
      </c>
      <c r="B49" s="70" t="s">
        <v>1234</v>
      </c>
      <c r="C49" s="68"/>
      <c r="D49" s="69"/>
      <c r="E49" s="88"/>
      <c r="F49" s="3" t="s">
        <v>112</v>
      </c>
    </row>
    <row r="50" spans="1:6" ht="45" hidden="1">
      <c r="A50" s="39"/>
      <c r="B50" s="73" t="s">
        <v>1235</v>
      </c>
      <c r="C50" s="39" t="s">
        <v>1238</v>
      </c>
      <c r="D50" s="39" t="s">
        <v>9</v>
      </c>
      <c r="E50" s="44" t="e">
        <f>E56/E62*100</f>
        <v>#DIV/0!</v>
      </c>
      <c r="F50" s="3"/>
    </row>
    <row r="51" spans="1:6" ht="45" hidden="1">
      <c r="A51" s="39"/>
      <c r="B51" s="73" t="s">
        <v>1236</v>
      </c>
      <c r="C51" s="39" t="s">
        <v>1238</v>
      </c>
      <c r="D51" s="39" t="s">
        <v>9</v>
      </c>
      <c r="E51" s="44" t="e">
        <f t="shared" ref="E51" si="3">E57/E63*100</f>
        <v>#DIV/0!</v>
      </c>
      <c r="F51" s="3"/>
    </row>
    <row r="52" spans="1:6" ht="45" hidden="1">
      <c r="A52" s="39"/>
      <c r="B52" s="73" t="s">
        <v>1239</v>
      </c>
      <c r="C52" s="39" t="s">
        <v>1238</v>
      </c>
      <c r="D52" s="39" t="s">
        <v>9</v>
      </c>
      <c r="E52" s="44" t="e">
        <f t="shared" ref="E52" si="4">E58/E64*100</f>
        <v>#DIV/0!</v>
      </c>
      <c r="F52" s="3"/>
    </row>
    <row r="53" spans="1:6" ht="45" hidden="1">
      <c r="A53" s="39"/>
      <c r="B53" s="73" t="s">
        <v>1240</v>
      </c>
      <c r="C53" s="39" t="s">
        <v>1238</v>
      </c>
      <c r="D53" s="39" t="s">
        <v>9</v>
      </c>
      <c r="E53" s="44" t="e">
        <f t="shared" ref="E53" si="5">E59/E65*100</f>
        <v>#DIV/0!</v>
      </c>
      <c r="F53" s="3"/>
    </row>
    <row r="54" spans="1:6" ht="45" hidden="1">
      <c r="A54" s="39"/>
      <c r="B54" s="73" t="s">
        <v>1241</v>
      </c>
      <c r="C54" s="39" t="s">
        <v>1238</v>
      </c>
      <c r="D54" s="39" t="s">
        <v>9</v>
      </c>
      <c r="E54" s="44" t="e">
        <f t="shared" ref="E54" si="6">E60/E66*100</f>
        <v>#DIV/0!</v>
      </c>
      <c r="F54" s="3"/>
    </row>
    <row r="55" spans="1:6" ht="105" hidden="1">
      <c r="A55" s="39"/>
      <c r="B55" s="73" t="s">
        <v>1237</v>
      </c>
      <c r="C55" s="39" t="s">
        <v>1238</v>
      </c>
      <c r="D55" s="39"/>
      <c r="E55" s="44"/>
      <c r="F55" s="3"/>
    </row>
    <row r="56" spans="1:6" hidden="1">
      <c r="A56" s="39"/>
      <c r="B56" s="73" t="s">
        <v>1235</v>
      </c>
      <c r="C56" s="39"/>
      <c r="D56" s="39" t="s">
        <v>1132</v>
      </c>
      <c r="E56" s="41"/>
      <c r="F56" s="3"/>
    </row>
    <row r="57" spans="1:6" hidden="1">
      <c r="A57" s="39"/>
      <c r="B57" s="73" t="s">
        <v>1236</v>
      </c>
      <c r="C57" s="39"/>
      <c r="D57" s="39" t="s">
        <v>1132</v>
      </c>
      <c r="E57" s="41"/>
      <c r="F57" s="3"/>
    </row>
    <row r="58" spans="1:6" ht="30" hidden="1">
      <c r="A58" s="39"/>
      <c r="B58" s="73" t="s">
        <v>1239</v>
      </c>
      <c r="C58" s="39"/>
      <c r="D58" s="39" t="s">
        <v>1132</v>
      </c>
      <c r="E58" s="41"/>
      <c r="F58" s="3"/>
    </row>
    <row r="59" spans="1:6" ht="30" hidden="1">
      <c r="A59" s="39"/>
      <c r="B59" s="73" t="s">
        <v>1240</v>
      </c>
      <c r="C59" s="39"/>
      <c r="D59" s="39" t="s">
        <v>1132</v>
      </c>
      <c r="E59" s="41"/>
      <c r="F59" s="3"/>
    </row>
    <row r="60" spans="1:6" hidden="1">
      <c r="A60" s="39"/>
      <c r="B60" s="73" t="s">
        <v>1241</v>
      </c>
      <c r="C60" s="39"/>
      <c r="D60" s="39" t="s">
        <v>1132</v>
      </c>
      <c r="E60" s="41"/>
      <c r="F60" s="3"/>
    </row>
    <row r="61" spans="1:6" ht="105" hidden="1">
      <c r="A61" s="39"/>
      <c r="B61" s="73" t="s">
        <v>1242</v>
      </c>
      <c r="C61" s="39" t="s">
        <v>1238</v>
      </c>
      <c r="D61" s="39"/>
      <c r="E61" s="41"/>
      <c r="F61" s="3"/>
    </row>
    <row r="62" spans="1:6" hidden="1">
      <c r="A62" s="39"/>
      <c r="B62" s="73" t="s">
        <v>1235</v>
      </c>
      <c r="C62" s="39"/>
      <c r="D62" s="39" t="s">
        <v>1132</v>
      </c>
      <c r="E62" s="41"/>
      <c r="F62" s="3"/>
    </row>
    <row r="63" spans="1:6" hidden="1">
      <c r="A63" s="39"/>
      <c r="B63" s="73" t="s">
        <v>1236</v>
      </c>
      <c r="C63" s="39"/>
      <c r="D63" s="39" t="s">
        <v>1132</v>
      </c>
      <c r="E63" s="41"/>
      <c r="F63" s="3"/>
    </row>
    <row r="64" spans="1:6" ht="30" hidden="1">
      <c r="A64" s="39"/>
      <c r="B64" s="73" t="s">
        <v>1243</v>
      </c>
      <c r="C64" s="39"/>
      <c r="D64" s="39" t="s">
        <v>1132</v>
      </c>
      <c r="E64" s="41"/>
      <c r="F64" s="3"/>
    </row>
    <row r="65" spans="1:6" ht="30" hidden="1">
      <c r="A65" s="39"/>
      <c r="B65" s="73" t="s">
        <v>1240</v>
      </c>
      <c r="C65" s="39"/>
      <c r="D65" s="39" t="s">
        <v>1132</v>
      </c>
      <c r="E65" s="41"/>
      <c r="F65" s="3"/>
    </row>
    <row r="66" spans="1:6" hidden="1">
      <c r="A66" s="39"/>
      <c r="B66" s="73" t="s">
        <v>1241</v>
      </c>
      <c r="C66" s="39"/>
      <c r="D66" s="39" t="s">
        <v>1132</v>
      </c>
      <c r="E66" s="41"/>
      <c r="F66" s="3"/>
    </row>
    <row r="67" spans="1:6" ht="30" hidden="1">
      <c r="A67" s="69" t="s">
        <v>1244</v>
      </c>
      <c r="B67" s="70" t="s">
        <v>1245</v>
      </c>
      <c r="C67" s="69"/>
      <c r="D67" s="158" t="s">
        <v>1329</v>
      </c>
      <c r="E67" s="88"/>
      <c r="F67" s="3" t="s">
        <v>112</v>
      </c>
    </row>
    <row r="68" spans="1:6" ht="45" hidden="1">
      <c r="A68" s="66" t="s">
        <v>1276</v>
      </c>
      <c r="B68" s="147" t="s">
        <v>1246</v>
      </c>
      <c r="C68" s="70"/>
      <c r="D68" s="68"/>
      <c r="E68" s="68"/>
    </row>
    <row r="69" spans="1:6" ht="105" hidden="1">
      <c r="A69" s="69" t="s">
        <v>1257</v>
      </c>
      <c r="B69" s="70" t="s">
        <v>1247</v>
      </c>
      <c r="C69" s="69"/>
      <c r="D69" s="69"/>
      <c r="E69" s="88"/>
      <c r="F69" s="3" t="s">
        <v>112</v>
      </c>
    </row>
    <row r="70" spans="1:6" hidden="1">
      <c r="A70" s="39"/>
      <c r="B70" s="90" t="s">
        <v>1250</v>
      </c>
      <c r="C70" s="39"/>
      <c r="D70" s="39" t="s">
        <v>9</v>
      </c>
      <c r="E70" s="41"/>
      <c r="F70" s="3"/>
    </row>
    <row r="71" spans="1:6" hidden="1">
      <c r="A71" s="39"/>
      <c r="B71" s="90" t="s">
        <v>1251</v>
      </c>
      <c r="C71" s="39"/>
      <c r="D71" s="39"/>
      <c r="E71" s="41"/>
      <c r="F71" s="3"/>
    </row>
    <row r="72" spans="1:6" hidden="1">
      <c r="A72" s="39"/>
      <c r="B72" s="73" t="s">
        <v>1252</v>
      </c>
      <c r="C72" s="39"/>
      <c r="D72" s="39" t="s">
        <v>9</v>
      </c>
      <c r="E72" s="41"/>
      <c r="F72" s="3"/>
    </row>
    <row r="73" spans="1:6" hidden="1">
      <c r="A73" s="39"/>
      <c r="B73" s="73" t="s">
        <v>1253</v>
      </c>
      <c r="C73" s="39"/>
      <c r="D73" s="39" t="s">
        <v>9</v>
      </c>
      <c r="E73" s="41"/>
      <c r="F73" s="3"/>
    </row>
    <row r="74" spans="1:6" hidden="1">
      <c r="A74" s="39"/>
      <c r="B74" s="73" t="s">
        <v>1248</v>
      </c>
      <c r="C74" s="39"/>
      <c r="D74" s="39" t="s">
        <v>9</v>
      </c>
      <c r="E74" s="41"/>
      <c r="F74" s="3"/>
    </row>
    <row r="75" spans="1:6" hidden="1">
      <c r="A75" s="39"/>
      <c r="B75" s="73" t="s">
        <v>1249</v>
      </c>
      <c r="C75" s="39"/>
      <c r="D75" s="39" t="s">
        <v>9</v>
      </c>
      <c r="E75" s="41"/>
      <c r="F75" s="3"/>
    </row>
    <row r="76" spans="1:6" hidden="1">
      <c r="A76" s="39"/>
      <c r="B76" s="90" t="s">
        <v>1254</v>
      </c>
      <c r="C76" s="39"/>
      <c r="D76" s="39"/>
      <c r="E76" s="41"/>
      <c r="F76" s="3"/>
    </row>
    <row r="77" spans="1:6" hidden="1">
      <c r="A77" s="39"/>
      <c r="B77" s="73" t="s">
        <v>1255</v>
      </c>
      <c r="C77" s="39"/>
      <c r="D77" s="39" t="s">
        <v>9</v>
      </c>
      <c r="E77" s="41"/>
      <c r="F77" s="3"/>
    </row>
    <row r="78" spans="1:6" hidden="1">
      <c r="A78" s="39"/>
      <c r="B78" s="73" t="s">
        <v>1256</v>
      </c>
      <c r="C78" s="39"/>
      <c r="D78" s="39" t="s">
        <v>9</v>
      </c>
      <c r="E78" s="41"/>
      <c r="F78" s="3"/>
    </row>
    <row r="79" spans="1:6" hidden="1">
      <c r="A79" s="39"/>
      <c r="B79" s="73" t="s">
        <v>1370</v>
      </c>
      <c r="C79" s="39"/>
      <c r="D79" s="39" t="s">
        <v>9</v>
      </c>
      <c r="E79" s="41"/>
      <c r="F79" s="3"/>
    </row>
    <row r="80" spans="1:6" ht="30">
      <c r="A80" s="145" t="s">
        <v>1277</v>
      </c>
      <c r="B80" s="181" t="s">
        <v>1278</v>
      </c>
      <c r="C80" s="122"/>
      <c r="D80" s="143"/>
      <c r="E80" s="143"/>
    </row>
    <row r="81" spans="1:6" ht="60" hidden="1">
      <c r="A81" s="69" t="s">
        <v>1262</v>
      </c>
      <c r="B81" s="70" t="s">
        <v>1258</v>
      </c>
      <c r="C81" s="69"/>
      <c r="D81" s="69" t="s">
        <v>9</v>
      </c>
      <c r="E81" s="59" t="e">
        <f>E82/E83*100</f>
        <v>#DIV/0!</v>
      </c>
      <c r="F81" s="3" t="s">
        <v>323</v>
      </c>
    </row>
    <row r="82" spans="1:6" ht="60" hidden="1">
      <c r="A82" s="39"/>
      <c r="B82" s="73" t="s">
        <v>1259</v>
      </c>
      <c r="C82" s="39" t="s">
        <v>162</v>
      </c>
      <c r="D82" s="39" t="s">
        <v>1132</v>
      </c>
      <c r="E82" s="41"/>
      <c r="F82" s="3"/>
    </row>
    <row r="83" spans="1:6" ht="45" hidden="1">
      <c r="A83" s="39"/>
      <c r="B83" s="73" t="s">
        <v>1260</v>
      </c>
      <c r="C83" s="39" t="s">
        <v>1261</v>
      </c>
      <c r="D83" s="39" t="s">
        <v>1132</v>
      </c>
      <c r="E83" s="41"/>
      <c r="F83" s="3"/>
    </row>
    <row r="84" spans="1:6" ht="60">
      <c r="A84" s="45" t="s">
        <v>1263</v>
      </c>
      <c r="B84" s="46" t="s">
        <v>1264</v>
      </c>
      <c r="C84" s="47"/>
      <c r="D84" s="45"/>
      <c r="E84" s="53"/>
      <c r="F84" s="3" t="s">
        <v>1267</v>
      </c>
    </row>
    <row r="85" spans="1:6">
      <c r="A85" s="45"/>
      <c r="B85" s="46" t="s">
        <v>1390</v>
      </c>
      <c r="C85" s="47"/>
      <c r="D85" s="45" t="s">
        <v>9</v>
      </c>
      <c r="E85" s="48">
        <f t="shared" ref="E85:E86" si="7">E88/E91*100</f>
        <v>100</v>
      </c>
      <c r="F85" s="3"/>
    </row>
    <row r="86" spans="1:6">
      <c r="A86" s="45"/>
      <c r="B86" s="46" t="s">
        <v>1392</v>
      </c>
      <c r="C86" s="47"/>
      <c r="D86" s="45" t="s">
        <v>9</v>
      </c>
      <c r="E86" s="48">
        <f t="shared" si="7"/>
        <v>100</v>
      </c>
      <c r="F86" s="3"/>
    </row>
    <row r="87" spans="1:6" ht="60">
      <c r="A87" s="6"/>
      <c r="B87" s="22" t="s">
        <v>1265</v>
      </c>
      <c r="C87" s="6" t="s">
        <v>1266</v>
      </c>
      <c r="D87" s="6" t="s">
        <v>1324</v>
      </c>
      <c r="E87" s="11"/>
      <c r="F87" s="3"/>
    </row>
    <row r="88" spans="1:6">
      <c r="A88" s="6"/>
      <c r="B88" s="22" t="s">
        <v>1390</v>
      </c>
      <c r="C88" s="6"/>
      <c r="D88" s="6"/>
      <c r="E88" s="11">
        <v>34</v>
      </c>
      <c r="F88" s="3"/>
    </row>
    <row r="89" spans="1:6">
      <c r="A89" s="6"/>
      <c r="B89" s="22" t="s">
        <v>1392</v>
      </c>
      <c r="C89" s="6"/>
      <c r="D89" s="6"/>
      <c r="E89" s="11">
        <v>1</v>
      </c>
      <c r="F89" s="3"/>
    </row>
    <row r="90" spans="1:6" ht="45">
      <c r="A90" s="6"/>
      <c r="B90" s="22" t="s">
        <v>233</v>
      </c>
      <c r="C90" s="6" t="s">
        <v>291</v>
      </c>
      <c r="D90" s="6" t="s">
        <v>1324</v>
      </c>
      <c r="E90" s="11"/>
      <c r="F90" s="3"/>
    </row>
    <row r="91" spans="1:6">
      <c r="A91" s="6"/>
      <c r="B91" s="22" t="s">
        <v>1390</v>
      </c>
      <c r="C91" s="6"/>
      <c r="D91" s="6"/>
      <c r="E91" s="11">
        <v>34</v>
      </c>
      <c r="F91" s="3"/>
    </row>
    <row r="92" spans="1:6">
      <c r="A92" s="6"/>
      <c r="B92" s="22" t="s">
        <v>1392</v>
      </c>
      <c r="C92" s="6"/>
      <c r="D92" s="6"/>
      <c r="E92" s="11">
        <v>1</v>
      </c>
      <c r="F92" s="3"/>
    </row>
    <row r="93" spans="1:6" hidden="1">
      <c r="A93" s="66" t="s">
        <v>1279</v>
      </c>
      <c r="B93" s="147" t="s">
        <v>1280</v>
      </c>
      <c r="C93" s="70"/>
      <c r="D93" s="68"/>
      <c r="E93" s="68"/>
    </row>
    <row r="94" spans="1:6" ht="45" hidden="1">
      <c r="A94" s="69" t="s">
        <v>1268</v>
      </c>
      <c r="B94" s="70" t="s">
        <v>1269</v>
      </c>
      <c r="C94" s="68"/>
      <c r="D94" s="69" t="s">
        <v>9</v>
      </c>
      <c r="E94" s="59" t="e">
        <f>E95/E96*100</f>
        <v>#DIV/0!</v>
      </c>
      <c r="F94" s="3" t="s">
        <v>112</v>
      </c>
    </row>
    <row r="95" spans="1:6" ht="60" hidden="1">
      <c r="A95" s="39"/>
      <c r="B95" s="73" t="s">
        <v>1270</v>
      </c>
      <c r="C95" s="39" t="s">
        <v>1271</v>
      </c>
      <c r="D95" s="39" t="s">
        <v>1324</v>
      </c>
      <c r="E95" s="41"/>
      <c r="F95" s="3"/>
    </row>
    <row r="96" spans="1:6" ht="60" hidden="1">
      <c r="A96" s="39"/>
      <c r="B96" s="73" t="s">
        <v>1272</v>
      </c>
      <c r="C96" s="39" t="s">
        <v>1271</v>
      </c>
      <c r="D96" s="39" t="s">
        <v>1324</v>
      </c>
      <c r="E96" s="41"/>
      <c r="F96" s="21"/>
    </row>
    <row r="97" spans="1:6" ht="15" customHeight="1">
      <c r="A97" s="191" t="s">
        <v>1273</v>
      </c>
      <c r="B97" s="191"/>
      <c r="C97" s="191"/>
      <c r="D97" s="191"/>
      <c r="E97" s="191"/>
      <c r="F97" s="21"/>
    </row>
    <row r="98" spans="1:6">
      <c r="A98" s="50" t="s">
        <v>1281</v>
      </c>
      <c r="B98" s="51" t="s">
        <v>1282</v>
      </c>
      <c r="C98" s="47"/>
      <c r="D98" s="47"/>
      <c r="E98" s="47"/>
    </row>
    <row r="99" spans="1:6" ht="30">
      <c r="A99" s="45" t="s">
        <v>1284</v>
      </c>
      <c r="B99" s="46" t="s">
        <v>1283</v>
      </c>
      <c r="C99" s="47"/>
      <c r="D99" s="45" t="s">
        <v>9</v>
      </c>
      <c r="E99" s="53">
        <f>E100/E106*100</f>
        <v>81.385615155854168</v>
      </c>
      <c r="F99" s="3" t="s">
        <v>52</v>
      </c>
    </row>
    <row r="100" spans="1:6" ht="30">
      <c r="A100" s="6"/>
      <c r="B100" s="22" t="s">
        <v>1285</v>
      </c>
      <c r="C100" s="6"/>
      <c r="D100" s="6"/>
      <c r="E100" s="11">
        <f>E101+E102+E104+E103+E105</f>
        <v>36945</v>
      </c>
      <c r="F100" s="3"/>
    </row>
    <row r="101" spans="1:6" ht="45">
      <c r="A101" s="6"/>
      <c r="B101" s="22" t="s">
        <v>1286</v>
      </c>
      <c r="C101" s="91" t="s">
        <v>1758</v>
      </c>
      <c r="D101" s="6" t="s">
        <v>1132</v>
      </c>
      <c r="E101" s="11">
        <v>7231</v>
      </c>
      <c r="F101" s="3"/>
    </row>
    <row r="102" spans="1:6" ht="60">
      <c r="A102" s="6"/>
      <c r="B102" s="22" t="s">
        <v>1287</v>
      </c>
      <c r="C102" s="6" t="s">
        <v>1288</v>
      </c>
      <c r="D102" s="6" t="s">
        <v>1132</v>
      </c>
      <c r="E102" s="37">
        <v>29714</v>
      </c>
      <c r="F102" s="3"/>
    </row>
    <row r="103" spans="1:6" ht="45">
      <c r="A103" s="6"/>
      <c r="B103" s="22" t="s">
        <v>1289</v>
      </c>
      <c r="C103" s="6" t="s">
        <v>1290</v>
      </c>
      <c r="D103" s="6" t="s">
        <v>1132</v>
      </c>
      <c r="E103" s="11"/>
      <c r="F103" s="3"/>
    </row>
    <row r="104" spans="1:6" ht="60">
      <c r="A104" s="6"/>
      <c r="B104" s="22" t="s">
        <v>1291</v>
      </c>
      <c r="C104" s="6" t="s">
        <v>1292</v>
      </c>
      <c r="D104" s="6" t="s">
        <v>1132</v>
      </c>
      <c r="E104" s="11"/>
      <c r="F104" s="3"/>
    </row>
    <row r="105" spans="1:6" ht="60">
      <c r="A105" s="6"/>
      <c r="B105" s="22" t="s">
        <v>1293</v>
      </c>
      <c r="C105" s="6" t="s">
        <v>1294</v>
      </c>
      <c r="D105" s="6" t="s">
        <v>1132</v>
      </c>
      <c r="E105" s="11"/>
      <c r="F105" s="3"/>
    </row>
    <row r="106" spans="1:6" ht="30">
      <c r="A106" s="6"/>
      <c r="B106" s="22" t="s">
        <v>1295</v>
      </c>
      <c r="C106" s="6" t="s">
        <v>157</v>
      </c>
      <c r="D106" s="6" t="s">
        <v>1132</v>
      </c>
      <c r="E106" s="11">
        <v>45395</v>
      </c>
      <c r="F106" s="3"/>
    </row>
    <row r="107" spans="1:6" ht="60" hidden="1">
      <c r="A107" s="45" t="s">
        <v>1296</v>
      </c>
      <c r="B107" s="46" t="s">
        <v>1297</v>
      </c>
      <c r="C107" s="47"/>
      <c r="D107" s="45"/>
      <c r="E107" s="53"/>
      <c r="F107" s="3" t="s">
        <v>52</v>
      </c>
    </row>
    <row r="108" spans="1:6" ht="30" hidden="1">
      <c r="A108" s="45"/>
      <c r="B108" s="49" t="s">
        <v>1371</v>
      </c>
      <c r="C108" s="45" t="s">
        <v>1298</v>
      </c>
      <c r="D108" s="45" t="s">
        <v>9</v>
      </c>
      <c r="E108" s="79"/>
    </row>
    <row r="109" spans="1:6" ht="30" hidden="1">
      <c r="A109" s="45"/>
      <c r="B109" s="49" t="s">
        <v>1372</v>
      </c>
      <c r="C109" s="45" t="s">
        <v>1299</v>
      </c>
      <c r="D109" s="45" t="s">
        <v>9</v>
      </c>
      <c r="E109" s="79"/>
    </row>
    <row r="110" spans="1:6" ht="30" hidden="1">
      <c r="A110" s="45"/>
      <c r="B110" s="49" t="s">
        <v>1373</v>
      </c>
      <c r="C110" s="45" t="s">
        <v>1300</v>
      </c>
      <c r="D110" s="45" t="s">
        <v>9</v>
      </c>
      <c r="E110" s="79"/>
    </row>
    <row r="111" spans="1:6" ht="45" hidden="1">
      <c r="A111" s="45"/>
      <c r="B111" s="49" t="s">
        <v>1374</v>
      </c>
      <c r="C111" s="45" t="s">
        <v>1301</v>
      </c>
      <c r="D111" s="45" t="s">
        <v>9</v>
      </c>
      <c r="E111" s="79"/>
    </row>
    <row r="112" spans="1:6" ht="30" hidden="1">
      <c r="A112" s="45"/>
      <c r="B112" s="49" t="s">
        <v>1375</v>
      </c>
      <c r="C112" s="45" t="s">
        <v>1302</v>
      </c>
      <c r="D112" s="45" t="s">
        <v>9</v>
      </c>
      <c r="E112" s="148"/>
    </row>
    <row r="113" spans="1:6" ht="30" hidden="1">
      <c r="A113" s="69"/>
      <c r="B113" s="89" t="s">
        <v>1376</v>
      </c>
      <c r="C113" s="69" t="s">
        <v>1303</v>
      </c>
      <c r="D113" s="69" t="s">
        <v>9</v>
      </c>
      <c r="E113" s="149"/>
    </row>
    <row r="114" spans="1:6" ht="30" hidden="1">
      <c r="A114" s="66" t="s">
        <v>1304</v>
      </c>
      <c r="B114" s="67" t="s">
        <v>1305</v>
      </c>
      <c r="C114" s="68"/>
      <c r="D114" s="68"/>
      <c r="E114" s="68"/>
    </row>
    <row r="115" spans="1:6" ht="45" hidden="1">
      <c r="A115" s="69" t="s">
        <v>1307</v>
      </c>
      <c r="B115" s="70" t="s">
        <v>1306</v>
      </c>
      <c r="C115" s="69"/>
      <c r="D115" s="69" t="s">
        <v>9</v>
      </c>
      <c r="E115" s="59" t="e">
        <f>E116/E117*100</f>
        <v>#DIV/0!</v>
      </c>
      <c r="F115" s="3" t="s">
        <v>112</v>
      </c>
    </row>
    <row r="116" spans="1:6" ht="30" hidden="1">
      <c r="A116" s="39"/>
      <c r="B116" s="73" t="s">
        <v>1308</v>
      </c>
      <c r="C116" s="39" t="s">
        <v>162</v>
      </c>
      <c r="D116" s="39" t="s">
        <v>1132</v>
      </c>
      <c r="E116" s="41"/>
      <c r="F116" s="3"/>
    </row>
    <row r="117" spans="1:6" ht="30" hidden="1">
      <c r="A117" s="39"/>
      <c r="B117" s="73" t="s">
        <v>1309</v>
      </c>
      <c r="C117" s="39" t="s">
        <v>157</v>
      </c>
      <c r="D117" s="39" t="s">
        <v>1132</v>
      </c>
      <c r="E117" s="41"/>
      <c r="F117" s="3"/>
    </row>
    <row r="118" spans="1:6" hidden="1">
      <c r="A118" s="66" t="s">
        <v>1310</v>
      </c>
      <c r="B118" s="67" t="s">
        <v>1311</v>
      </c>
      <c r="C118" s="68"/>
      <c r="D118" s="68"/>
      <c r="E118" s="68"/>
    </row>
    <row r="119" spans="1:6" ht="45" hidden="1">
      <c r="A119" s="69" t="s">
        <v>1313</v>
      </c>
      <c r="B119" s="70" t="s">
        <v>1312</v>
      </c>
      <c r="C119" s="68"/>
      <c r="D119" s="69" t="s">
        <v>9</v>
      </c>
      <c r="E119" s="59" t="e">
        <f>E120/E121*100</f>
        <v>#DIV/0!</v>
      </c>
      <c r="F119" s="3" t="s">
        <v>112</v>
      </c>
    </row>
    <row r="120" spans="1:6" ht="120" hidden="1">
      <c r="A120" s="74"/>
      <c r="B120" s="73" t="s">
        <v>1314</v>
      </c>
      <c r="C120" s="39" t="s">
        <v>1315</v>
      </c>
      <c r="D120" s="39" t="s">
        <v>1132</v>
      </c>
      <c r="E120" s="41"/>
    </row>
    <row r="121" spans="1:6" ht="105" hidden="1">
      <c r="A121" s="74"/>
      <c r="B121" s="73" t="s">
        <v>1316</v>
      </c>
      <c r="C121" s="39" t="s">
        <v>1315</v>
      </c>
      <c r="D121" s="39" t="s">
        <v>1132</v>
      </c>
      <c r="E121" s="41"/>
    </row>
    <row r="122" spans="1:6" ht="45" hidden="1">
      <c r="A122" s="66" t="s">
        <v>1317</v>
      </c>
      <c r="B122" s="67" t="s">
        <v>1318</v>
      </c>
      <c r="C122" s="68"/>
      <c r="D122" s="68"/>
      <c r="E122" s="68"/>
    </row>
    <row r="123" spans="1:6" ht="75" hidden="1">
      <c r="A123" s="69" t="s">
        <v>1319</v>
      </c>
      <c r="B123" s="70" t="s">
        <v>1320</v>
      </c>
      <c r="C123" s="68"/>
      <c r="D123" s="69" t="s">
        <v>9</v>
      </c>
      <c r="E123" s="59" t="e">
        <f>E124/E125*100</f>
        <v>#DIV/0!</v>
      </c>
      <c r="F123" s="3" t="s">
        <v>112</v>
      </c>
    </row>
    <row r="124" spans="1:6" ht="60" hidden="1">
      <c r="A124" s="39"/>
      <c r="B124" s="73" t="s">
        <v>1321</v>
      </c>
      <c r="C124" s="39" t="s">
        <v>162</v>
      </c>
      <c r="D124" s="39" t="s">
        <v>1132</v>
      </c>
      <c r="E124" s="41"/>
      <c r="F124" s="3"/>
    </row>
    <row r="125" spans="1:6" ht="30" hidden="1">
      <c r="A125" s="39"/>
      <c r="B125" s="73" t="s">
        <v>1322</v>
      </c>
      <c r="C125" s="39" t="s">
        <v>157</v>
      </c>
      <c r="D125" s="39" t="s">
        <v>1132</v>
      </c>
      <c r="E125" s="41"/>
      <c r="F125" s="3"/>
    </row>
  </sheetData>
  <mergeCells count="7">
    <mergeCell ref="A47:E47"/>
    <mergeCell ref="A97:E97"/>
    <mergeCell ref="A3:E3"/>
    <mergeCell ref="A4:E4"/>
    <mergeCell ref="A7:E7"/>
    <mergeCell ref="A8:E8"/>
    <mergeCell ref="A26:E26"/>
  </mergeCells>
  <dataValidations count="1">
    <dataValidation type="whole" allowBlank="1" showInputMessage="1" showErrorMessage="1" errorTitle="Ошибка ввода" error="Попытка ввести данные отличные от числовых или целочисленных" sqref="E102">
      <formula1>0</formula1>
      <formula2>999999999999</formula2>
    </dataValidation>
  </dataValidation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5</vt:i4>
      </vt:variant>
    </vt:vector>
  </HeadingPairs>
  <TitlesOfParts>
    <vt:vector size="14" baseType="lpstr">
      <vt:lpstr>СВОД</vt:lpstr>
      <vt:lpstr>Дошкольное</vt:lpstr>
      <vt:lpstr>Общее</vt:lpstr>
      <vt:lpstr>Профессиональное</vt:lpstr>
      <vt:lpstr>Высшее</vt:lpstr>
      <vt:lpstr>Дополнительное</vt:lpstr>
      <vt:lpstr>Дополнительное (взрослых)</vt:lpstr>
      <vt:lpstr>Профессиональное обучение</vt:lpstr>
      <vt:lpstr>Дополнительная информация</vt:lpstr>
      <vt:lpstr>'Дополнительная информация'!OLE_LINK1</vt:lpstr>
      <vt:lpstr>'Дополнительная информация'!Область_печати</vt:lpstr>
      <vt:lpstr>Дополнительное!Область_печати</vt:lpstr>
      <vt:lpstr>Дошкольное!Область_печати</vt:lpstr>
      <vt:lpstr>Общее!Область_печати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SamLab.ws</dc:creator>
  <cp:lastModifiedBy>Марина</cp:lastModifiedBy>
  <cp:lastPrinted>2016-09-19T06:33:10Z</cp:lastPrinted>
  <dcterms:created xsi:type="dcterms:W3CDTF">2014-10-09T17:11:14Z</dcterms:created>
  <dcterms:modified xsi:type="dcterms:W3CDTF">2016-10-24T16:15:42Z</dcterms:modified>
</cp:coreProperties>
</file>