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23 год\2 квартал\"/>
    </mc:Choice>
  </mc:AlternateContent>
  <bookViews>
    <workbookView xWindow="0" yWindow="0" windowWidth="28800" windowHeight="11700"/>
  </bookViews>
  <sheets>
    <sheet name="1 квартал" sheetId="4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4" l="1"/>
  <c r="C30" i="4" l="1"/>
  <c r="E28" i="4"/>
  <c r="C15" i="4"/>
  <c r="D15" i="4"/>
  <c r="E12" i="4"/>
  <c r="D22" i="4" l="1"/>
  <c r="C17" i="4" l="1"/>
  <c r="C44" i="4" l="1"/>
  <c r="E25" i="4" l="1"/>
  <c r="E20" i="4"/>
  <c r="E41" i="4" l="1"/>
  <c r="D58" i="4" l="1"/>
  <c r="E57" i="4"/>
  <c r="C47" i="4" l="1"/>
  <c r="E40" i="4"/>
  <c r="D62" i="4"/>
  <c r="C62" i="4"/>
  <c r="D60" i="4"/>
  <c r="C60" i="4"/>
  <c r="D54" i="4"/>
  <c r="C54" i="4"/>
  <c r="D49" i="4"/>
  <c r="C49" i="4"/>
  <c r="D47" i="4"/>
  <c r="D44" i="4"/>
  <c r="D37" i="4"/>
  <c r="C37" i="4"/>
  <c r="D35" i="4"/>
  <c r="C35" i="4"/>
  <c r="D30" i="4"/>
  <c r="C22" i="4"/>
  <c r="E8" i="4"/>
  <c r="E9" i="4"/>
  <c r="E10" i="4"/>
  <c r="E11" i="4"/>
  <c r="E13" i="4"/>
  <c r="E14" i="4"/>
  <c r="E18" i="4"/>
  <c r="E19" i="4"/>
  <c r="E21" i="4"/>
  <c r="E23" i="4"/>
  <c r="E24" i="4"/>
  <c r="E26" i="4"/>
  <c r="E27" i="4"/>
  <c r="E29" i="4"/>
  <c r="E31" i="4"/>
  <c r="E32" i="4"/>
  <c r="E33" i="4"/>
  <c r="E34" i="4"/>
  <c r="E36" i="4"/>
  <c r="E38" i="4"/>
  <c r="E39" i="4"/>
  <c r="E42" i="4"/>
  <c r="E43" i="4"/>
  <c r="E45" i="4"/>
  <c r="E46" i="4"/>
  <c r="E48" i="4"/>
  <c r="E50" i="4"/>
  <c r="E51" i="4"/>
  <c r="E52" i="4"/>
  <c r="E53" i="4"/>
  <c r="E55" i="4"/>
  <c r="E56" i="4"/>
  <c r="E59" i="4"/>
  <c r="E61" i="4"/>
  <c r="E7" i="4"/>
  <c r="C63" i="4" l="1"/>
  <c r="E54" i="4"/>
  <c r="E35" i="4"/>
  <c r="D63" i="4"/>
  <c r="E22" i="4"/>
  <c r="E62" i="4"/>
  <c r="E60" i="4"/>
  <c r="E58" i="4"/>
  <c r="E49" i="4"/>
  <c r="E47" i="4"/>
  <c r="E37" i="4"/>
  <c r="E30" i="4"/>
  <c r="E15" i="4"/>
  <c r="E63" i="4" l="1"/>
  <c r="E44" i="4"/>
</calcChain>
</file>

<file path=xl/sharedStrings.xml><?xml version="1.0" encoding="utf-8"?>
<sst xmlns="http://schemas.openxmlformats.org/spreadsheetml/2006/main" count="113" uniqueCount="113">
  <si>
    <t>Всего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</si>
  <si>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</si>
  <si>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</si>
  <si>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СРЕДСТВА МАССОВОЙ ИНФОРМАЦИИ</t>
  </si>
  <si>
    <t>Периодическая печать и издательства</t>
  </si>
  <si>
    <t>ФИЗИЧЕСКАЯ КУЛЬТУРА И СПОРТ</t>
  </si>
  <si>
    <t>Массовый спорт</t>
  </si>
  <si>
    <t>Физическая культура</t>
  </si>
  <si>
    <t>СОЦИАЛЬНАЯ ПОЛИТИКА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</si>
  <si>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</si>
  <si>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</si>
  <si>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</si>
  <si>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</si>
  <si>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ЗДРАВООХРАНЕНИЕ</t>
  </si>
  <si>
    <t>Другие вопросы в области здравоохранения</t>
  </si>
  <si>
    <t>КУЛЬТУРА, КИНЕМАТОГРАФИЯ</t>
  </si>
  <si>
    <t>Другие вопросы в области культуры, кинематографии</t>
  </si>
  <si>
    <t>Культура</t>
  </si>
  <si>
    <t>ОБРАЗОВАНИЕ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</si>
  <si>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</si>
  <si>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</si>
  <si>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</si>
  <si>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</si>
  <si>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</si>
  <si>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ОХРАНА ОКРУЖАЮЩЕЙ СРЕДЫ</t>
  </si>
  <si>
    <t>Другие вопросы в области охраны окружающей среды</t>
  </si>
  <si>
    <t>ЖИЛИЩНО-КОММУНАЛЬНОЕ ХОЗЯЙСТВО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</si>
  <si>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</si>
  <si>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</si>
  <si>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</si>
  <si>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</si>
  <si>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НАЦИОНАЛЬНАЯ ЭКОНОМИКА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</si>
  <si>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</si>
  <si>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</si>
  <si>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</si>
  <si>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</si>
  <si>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</si>
  <si>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</si>
  <si>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</si>
  <si>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</si>
  <si>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</si>
  <si>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ОБЩЕГОСУДАРСТВЕННЫЕ ВОПРОСЫ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</si>
  <si>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</si>
  <si>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</si>
  <si>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</si>
  <si>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</si>
  <si>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</si>
  <si>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</si>
  <si>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</si>
  <si>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</si>
  <si>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</si>
  <si>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0104</t>
  </si>
  <si>
    <t>0105</t>
  </si>
  <si>
    <t>0106</t>
  </si>
  <si>
    <t>0111</t>
  </si>
  <si>
    <t>0113</t>
  </si>
  <si>
    <t>0100</t>
  </si>
  <si>
    <t>0304</t>
  </si>
  <si>
    <t>0309</t>
  </si>
  <si>
    <t>0314</t>
  </si>
  <si>
    <t>0300</t>
  </si>
  <si>
    <t>0401</t>
  </si>
  <si>
    <t>0405</t>
  </si>
  <si>
    <t>0408</t>
  </si>
  <si>
    <t>0409</t>
  </si>
  <si>
    <t>0412</t>
  </si>
  <si>
    <t>0400</t>
  </si>
  <si>
    <t>0501</t>
  </si>
  <si>
    <t>0502</t>
  </si>
  <si>
    <t>0503</t>
  </si>
  <si>
    <t>0505</t>
  </si>
  <si>
    <t>0500</t>
  </si>
  <si>
    <t>0605</t>
  </si>
  <si>
    <t>0600</t>
  </si>
  <si>
    <t>0701</t>
  </si>
  <si>
    <t>0702</t>
  </si>
  <si>
    <t>0703</t>
  </si>
  <si>
    <t>0707</t>
  </si>
  <si>
    <t>0709</t>
  </si>
  <si>
    <t>0700</t>
  </si>
  <si>
    <t>0801</t>
  </si>
  <si>
    <t>0804</t>
  </si>
  <si>
    <t>0800</t>
  </si>
  <si>
    <t>0909</t>
  </si>
  <si>
    <t>0900</t>
  </si>
  <si>
    <t>1000</t>
  </si>
  <si>
    <t>1100</t>
  </si>
  <si>
    <t>1200</t>
  </si>
  <si>
    <t>1300</t>
  </si>
  <si>
    <t>Рз, Пр</t>
  </si>
  <si>
    <t>Наименование</t>
  </si>
  <si>
    <t>Приложение 2</t>
  </si>
  <si>
    <t>тыс. рублей</t>
  </si>
  <si>
    <t>1103</t>
  </si>
  <si>
    <t>Спорт высших достижений</t>
  </si>
  <si>
    <t>% исполнения к плану</t>
  </si>
  <si>
    <t>0705</t>
  </si>
  <si>
    <t>Профессиональная подготовка, переподготовка и повышение квалификации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</si>
  <si>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</si>
  <si>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</si>
  <si>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0407</t>
  </si>
  <si>
    <t>Лесное хозяйство</t>
  </si>
  <si>
    <t>0203</t>
  </si>
  <si>
    <t>0200</t>
  </si>
  <si>
    <t>НАЦИОНАЛЬНАЯ ОБОРОНА</t>
  </si>
  <si>
    <t>Мобилизационная и вневойсковая подготовка</t>
  </si>
  <si>
    <t>0410</t>
  </si>
  <si>
    <t>Связь и информатика</t>
  </si>
  <si>
    <t>Уточненные плановые назначения на 2023 год</t>
  </si>
  <si>
    <t>Исполнено на 01.07.2023</t>
  </si>
  <si>
    <t>0107</t>
  </si>
  <si>
    <t xml:space="preserve">Сведения об исполнении  бюджета города Нижневартовска  в разрезе разделов и подразделов классификации расходов  бюджета за первое полугодие  2023 года </t>
  </si>
  <si>
    <t>Обеспечение проведения выборов и референдумов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</si>
</sst>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\-#,##0.00;0.00"/>
    <numFmt numFmtId="165" formatCode="#,##0.0"/>
    <numFmt numFmtId="166" formatCode="#,##0.00_ ;[Red]\-#,##0.00\ 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0"/>
      <name val="Arial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 Cyr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3">
    <xf numFmtId="0" fontId="0" fillId="0" borderId="0" xfId="0"/>
    <xf numFmtId="49" fontId="2" fillId="0" borderId="0" xfId="1" applyNumberFormat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2" fillId="0" borderId="0" xfId="1" applyFont="1"/>
    <xf numFmtId="49" fontId="2" fillId="0" borderId="0" xfId="1" applyNumberFormat="1" applyFont="1" applyFill="1" applyAlignment="1" applyProtection="1">
      <alignment horizontal="center"/>
      <protection hidden="1"/>
    </xf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 applyProtection="1">
      <alignment wrapText="1" shrinkToFit="1"/>
      <protection hidden="1"/>
    </xf>
    <xf numFmtId="49" fontId="2" fillId="0" borderId="0" xfId="1" applyNumberFormat="1" applyFont="1" applyFill="1" applyAlignment="1" applyProtection="1">
      <alignment wrapText="1" shrinkToFit="1"/>
      <protection hidden="1"/>
    </xf>
    <xf numFmtId="49" fontId="2" fillId="0" borderId="0" xfId="1" applyNumberFormat="1" applyFont="1" applyAlignment="1">
      <alignment wrapText="1" shrinkToFit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49" fontId="2" fillId="0" borderId="1" xfId="1" applyNumberFormat="1" applyFont="1" applyFill="1" applyBorder="1" applyAlignment="1" applyProtection="1">
      <alignment horizontal="center" vertical="center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>
      <alignment horizontal="center"/>
    </xf>
    <xf numFmtId="165" fontId="2" fillId="0" borderId="1" xfId="1" applyNumberFormat="1" applyFont="1" applyFill="1" applyBorder="1" applyAlignment="1" applyProtection="1">
      <alignment horizontal="right" vertical="center"/>
      <protection hidden="1"/>
    </xf>
    <xf numFmtId="164" fontId="2" fillId="0" borderId="1" xfId="1" applyNumberFormat="1" applyFont="1" applyFill="1" applyBorder="1" applyAlignment="1" applyProtection="1">
      <alignment horizontal="right" vertical="center"/>
      <protection hidden="1"/>
    </xf>
    <xf numFmtId="49" fontId="3" fillId="0" borderId="1" xfId="1" applyNumberFormat="1" applyFont="1" applyFill="1" applyBorder="1" applyAlignment="1" applyProtection="1">
      <alignment horizontal="center" vertical="center"/>
      <protection hidden="1"/>
    </xf>
    <xf numFmtId="164" fontId="3" fillId="0" borderId="1" xfId="1" applyNumberFormat="1" applyFont="1" applyFill="1" applyBorder="1" applyAlignment="1" applyProtection="1">
      <alignment vertical="center"/>
      <protection hidden="1"/>
    </xf>
    <xf numFmtId="164" fontId="3" fillId="0" borderId="1" xfId="1" applyNumberFormat="1" applyFont="1" applyFill="1" applyBorder="1" applyAlignment="1" applyProtection="1">
      <alignment horizontal="right" vertical="center"/>
      <protection hidden="1"/>
    </xf>
    <xf numFmtId="165" fontId="3" fillId="0" borderId="1" xfId="1" applyNumberFormat="1" applyFont="1" applyFill="1" applyBorder="1" applyAlignment="1" applyProtection="1">
      <alignment horizontal="right" vertical="center"/>
      <protection hidden="1"/>
    </xf>
    <xf numFmtId="166" fontId="5" fillId="0" borderId="1" xfId="0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2" fillId="0" borderId="0" xfId="1" applyFont="1" applyFill="1" applyProtection="1">
      <protection hidden="1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166" fontId="5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 applyProtection="1">
      <alignment vertical="center"/>
      <protection hidden="1"/>
    </xf>
    <xf numFmtId="166" fontId="6" fillId="0" borderId="1" xfId="0" applyNumberFormat="1" applyFont="1" applyFill="1" applyBorder="1" applyAlignment="1">
      <alignment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vertical="center"/>
    </xf>
    <xf numFmtId="4" fontId="2" fillId="0" borderId="1" xfId="1" applyNumberFormat="1" applyFont="1" applyFill="1" applyBorder="1" applyAlignment="1">
      <alignment vertical="center"/>
    </xf>
    <xf numFmtId="49" fontId="8" fillId="0" borderId="1" xfId="1" applyNumberFormat="1" applyFont="1" applyFill="1" applyBorder="1" applyAlignment="1" applyProtection="1">
      <alignment horizontal="center" vertical="center"/>
      <protection hidden="1"/>
    </xf>
    <xf numFmtId="166" fontId="9" fillId="0" borderId="1" xfId="0" applyNumberFormat="1" applyFont="1" applyFill="1" applyBorder="1" applyAlignment="1">
      <alignment vertical="center" wrapText="1"/>
    </xf>
    <xf numFmtId="166" fontId="9" fillId="0" borderId="1" xfId="0" applyNumberFormat="1" applyFont="1" applyFill="1" applyBorder="1" applyAlignment="1">
      <alignment horizontal="right" vertical="center" wrapText="1"/>
    </xf>
    <xf numFmtId="165" fontId="8" fillId="0" borderId="1" xfId="1" applyNumberFormat="1" applyFont="1" applyFill="1" applyBorder="1" applyAlignment="1" applyProtection="1">
      <alignment horizontal="right" vertical="center"/>
      <protection hidden="1"/>
    </xf>
    <xf numFmtId="166" fontId="2" fillId="0" borderId="0" xfId="1" applyNumberFormat="1" applyFont="1"/>
    <xf numFmtId="166" fontId="10" fillId="0" borderId="1" xfId="0" applyNumberFormat="1" applyFont="1" applyFill="1" applyBorder="1" applyAlignment="1">
      <alignment vertical="center" wrapText="1"/>
    </xf>
    <xf numFmtId="49" fontId="4" fillId="0" borderId="0" xfId="1" applyNumberFormat="1" applyFont="1" applyFill="1" applyAlignment="1" applyProtection="1">
      <alignment horizontal="center" wrapText="1" shrinkToFit="1"/>
      <protection hidden="1"/>
    </xf>
    <xf numFmtId="49" fontId="3" fillId="0" borderId="2" xfId="1" applyNumberFormat="1" applyFont="1" applyFill="1" applyBorder="1" applyAlignment="1" applyProtection="1">
      <alignment horizontal="left" vertical="center"/>
      <protection hidden="1"/>
    </xf>
    <xf numFmtId="49" fontId="3" fillId="0" borderId="3" xfId="1" applyNumberFormat="1" applyFont="1" applyFill="1" applyBorder="1" applyAlignment="1" applyProtection="1">
      <alignment horizontal="left" vertical="center"/>
      <protection hidden="1"/>
    </xf>
    <xf numFmtId="0" fontId="2" fillId="0" borderId="0" xfId="1" applyFont="1" applyAlignment="1">
      <alignment horizontal="right"/>
    </xf>
    <xf numFmtId="0" fontId="2" fillId="0" borderId="4" xfId="1" applyFont="1" applyFill="1" applyBorder="1" applyAlignment="1" applyProtection="1">
      <alignment horizontal="right"/>
      <protection hidden="1"/>
    </xf>
    <xf numFmtId="164" fontId="11" fillId="0" borderId="1" xfId="1" applyNumberFormat="1" applyFont="1" applyFill="1" applyBorder="1" applyAlignment="1" applyProtection="1">
      <alignment vertical="center"/>
      <protection hidden="1"/>
    </xf>
    <xf numFmtId="0" fontId="2" fillId="0" borderId="0" xfId="1" applyFont="1" applyBorder="1"/>
    <xf numFmtId="164" fontId="3" fillId="0" borderId="0" xfId="1" applyNumberFormat="1" applyFont="1" applyFill="1" applyBorder="1" applyAlignment="1" applyProtection="1">
      <alignment vertical="center"/>
      <protection hidden="1"/>
    </xf>
    <xf numFmtId="49" fontId="2" fillId="0" borderId="1" xfId="1" applyNumberFormat="1" applyFont="1" applyFill="1" applyBorder="1" applyAlignment="1" applyProtection="1">
      <alignment horizontal="justify" vertical="center" wrapText="1" shrinkToFit="1"/>
      <protection hidden="1"/>
    </xf>
    <xf numFmtId="49" fontId="3" fillId="0" borderId="1" xfId="1" applyNumberFormat="1" applyFont="1" applyFill="1" applyBorder="1" applyAlignment="1" applyProtection="1">
      <alignment horizontal="justify" vertical="center" wrapText="1" shrinkToFit="1"/>
      <protection hidden="1"/>
    </xf>
    <xf numFmtId="49" fontId="8" fillId="0" borderId="1" xfId="1" applyNumberFormat="1" applyFont="1" applyFill="1" applyBorder="1" applyAlignment="1" applyProtection="1">
      <alignment horizontal="justify" vertical="center" wrapText="1" shrinkToFit="1"/>
      <protection hidden="1"/>
    </xf>
    <xf numFmtId="49" fontId="2" fillId="0" borderId="1" xfId="1" applyNumberFormat="1" applyFont="1" applyFill="1" applyBorder="1" applyAlignment="1">
      <alignment horizontal="justify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showGridLines="0" tabSelected="1" zoomScale="70" zoomScaleNormal="70" workbookViewId="0">
      <selection activeCell="J22" sqref="J22"/>
    </sheetView>
  </sheetViews>
  <sheetFormatPr defaultColWidth="9.140625" defaultRowHeight="18.75" x14ac:dyDescent="0.3"/>
  <cols>
    <col min="1" max="1" width="9.7109375" style="5" customWidth="1"/>
    <col min="2" max="2" width="72" style="8" customWidth="1"/>
    <col min="3" max="4" width="20.7109375" style="3" customWidth="1"/>
    <col min="5" max="5" width="18.28515625" style="3" customWidth="1"/>
    <col min="6" max="195" width="9.140625" style="3" customWidth="1"/>
    <col min="196" max="16384" width="9.140625" style="3"/>
  </cols>
  <sheetData>
    <row r="1" spans="1:13" x14ac:dyDescent="0.3">
      <c r="A1" s="1"/>
      <c r="B1" s="6"/>
      <c r="C1" s="2"/>
      <c r="D1" s="44" t="s">
        <v>91</v>
      </c>
      <c r="E1" s="44"/>
    </row>
    <row r="2" spans="1:13" ht="51" customHeight="1" x14ac:dyDescent="0.3">
      <c r="A2" s="41" t="s">
        <v>111</v>
      </c>
      <c r="B2" s="41"/>
      <c r="C2" s="41"/>
      <c r="D2" s="41"/>
      <c r="E2" s="41"/>
      <c r="F2" s="23"/>
    </row>
    <row r="3" spans="1:13" x14ac:dyDescent="0.3">
      <c r="A3" s="4"/>
      <c r="B3" s="7"/>
      <c r="C3" s="24"/>
      <c r="D3" s="24"/>
      <c r="E3" s="23"/>
      <c r="F3" s="23"/>
    </row>
    <row r="4" spans="1:13" x14ac:dyDescent="0.3">
      <c r="A4" s="4"/>
      <c r="B4" s="7"/>
      <c r="C4" s="24"/>
      <c r="D4" s="45" t="s">
        <v>92</v>
      </c>
      <c r="E4" s="45"/>
      <c r="F4" s="23"/>
    </row>
    <row r="5" spans="1:13" ht="73.5" customHeight="1" x14ac:dyDescent="0.3">
      <c r="A5" s="9" t="s">
        <v>89</v>
      </c>
      <c r="B5" s="10" t="s">
        <v>90</v>
      </c>
      <c r="C5" s="9" t="s">
        <v>108</v>
      </c>
      <c r="D5" s="9" t="s">
        <v>109</v>
      </c>
      <c r="E5" s="9" t="s">
        <v>95</v>
      </c>
      <c r="F5" s="23"/>
    </row>
    <row r="6" spans="1:13" s="15" customFormat="1" x14ac:dyDescent="0.3">
      <c r="A6" s="11">
        <v>1</v>
      </c>
      <c r="B6" s="12">
        <v>2</v>
      </c>
      <c r="C6" s="13">
        <v>3</v>
      </c>
      <c r="D6" s="14">
        <v>4</v>
      </c>
      <c r="E6" s="25">
        <v>5</v>
      </c>
      <c r="F6" s="26"/>
    </row>
    <row r="7" spans="1:13" ht="40.5" customHeight="1" x14ac:dyDescent="0.3">
      <c r="A7" s="11" t="s">
        <v>49</v>
      </c>
      <c r="B7" s="49" t="s">
        <v>48</v>
      </c>
      <c r="C7" s="27">
        <v>10289.26</v>
      </c>
      <c r="D7" s="22">
        <v>4302.7700000000004</v>
      </c>
      <c r="E7" s="16">
        <f>ROUND(D7/C7*100,1)</f>
        <v>41.8</v>
      </c>
      <c r="F7" s="23"/>
    </row>
    <row r="8" spans="1:13" ht="59.25" customHeight="1" x14ac:dyDescent="0.3">
      <c r="A8" s="11" t="s">
        <v>50</v>
      </c>
      <c r="B8" s="49" t="s">
        <v>47</v>
      </c>
      <c r="C8" s="28">
        <v>49434.42</v>
      </c>
      <c r="D8" s="29">
        <v>31957.96</v>
      </c>
      <c r="E8" s="16">
        <f t="shared" ref="E8:E63" si="0">ROUND(D8/C8*100,1)</f>
        <v>64.599999999999994</v>
      </c>
      <c r="F8" s="23"/>
      <c r="K8" s="47"/>
      <c r="L8" s="47"/>
      <c r="M8" s="47"/>
    </row>
    <row r="9" spans="1:13" ht="62.25" customHeight="1" x14ac:dyDescent="0.3">
      <c r="A9" s="11" t="s">
        <v>51</v>
      </c>
      <c r="B9" s="49" t="s">
        <v>46</v>
      </c>
      <c r="C9" s="27">
        <v>773006.27</v>
      </c>
      <c r="D9" s="22">
        <v>367692.62</v>
      </c>
      <c r="E9" s="16">
        <f t="shared" si="0"/>
        <v>47.6</v>
      </c>
      <c r="F9" s="23"/>
      <c r="K9" s="47"/>
      <c r="L9" s="48"/>
      <c r="M9" s="47"/>
    </row>
    <row r="10" spans="1:13" x14ac:dyDescent="0.3">
      <c r="A10" s="11" t="s">
        <v>52</v>
      </c>
      <c r="B10" s="49" t="s">
        <v>45</v>
      </c>
      <c r="C10" s="27">
        <v>66</v>
      </c>
      <c r="D10" s="17">
        <v>0</v>
      </c>
      <c r="E10" s="16">
        <f t="shared" si="0"/>
        <v>0</v>
      </c>
      <c r="F10" s="23"/>
      <c r="K10" s="47"/>
      <c r="L10" s="47"/>
      <c r="M10" s="47"/>
    </row>
    <row r="11" spans="1:13" ht="60" customHeight="1" x14ac:dyDescent="0.3">
      <c r="A11" s="11" t="s">
        <v>53</v>
      </c>
      <c r="B11" s="49" t="s">
        <v>44</v>
      </c>
      <c r="C11" s="27">
        <v>153714.51</v>
      </c>
      <c r="D11" s="22">
        <v>69752.06</v>
      </c>
      <c r="E11" s="16">
        <f t="shared" si="0"/>
        <v>45.4</v>
      </c>
      <c r="F11" s="23"/>
      <c r="K11" s="47"/>
      <c r="L11" s="47"/>
      <c r="M11" s="47"/>
    </row>
    <row r="12" spans="1:13" ht="21.75" customHeight="1" x14ac:dyDescent="0.3">
      <c r="A12" s="11" t="s">
        <v>110</v>
      </c>
      <c r="B12" s="49" t="s">
        <v>112</v>
      </c>
      <c r="C12" s="27">
        <v>3977.15</v>
      </c>
      <c r="D12" s="22">
        <v>3977.15</v>
      </c>
      <c r="E12" s="16">
        <f t="shared" si="0"/>
        <v>100</v>
      </c>
      <c r="F12" s="23"/>
    </row>
    <row r="13" spans="1:13" x14ac:dyDescent="0.3">
      <c r="A13" s="11" t="s">
        <v>54</v>
      </c>
      <c r="B13" s="49" t="s">
        <v>43</v>
      </c>
      <c r="C13" s="27">
        <v>28103.07</v>
      </c>
      <c r="D13" s="17">
        <v>0</v>
      </c>
      <c r="E13" s="16">
        <f t="shared" si="0"/>
        <v>0</v>
      </c>
      <c r="F13" s="23"/>
    </row>
    <row r="14" spans="1:13" x14ac:dyDescent="0.3">
      <c r="A14" s="11" t="s">
        <v>55</v>
      </c>
      <c r="B14" s="49" t="s">
        <v>42</v>
      </c>
      <c r="C14" s="27">
        <v>661050.31000000006</v>
      </c>
      <c r="D14" s="22">
        <v>248056.68</v>
      </c>
      <c r="E14" s="16">
        <f t="shared" si="0"/>
        <v>37.5</v>
      </c>
      <c r="F14" s="23"/>
    </row>
    <row r="15" spans="1:13" x14ac:dyDescent="0.3">
      <c r="A15" s="18" t="s">
        <v>56</v>
      </c>
      <c r="B15" s="50" t="s">
        <v>41</v>
      </c>
      <c r="C15" s="19">
        <f>SUM(C7:C14)</f>
        <v>1679640.9900000002</v>
      </c>
      <c r="D15" s="20">
        <f>SUM(D7:D14)</f>
        <v>725739.24</v>
      </c>
      <c r="E15" s="21">
        <f t="shared" si="0"/>
        <v>43.2</v>
      </c>
      <c r="F15" s="23"/>
    </row>
    <row r="16" spans="1:13" hidden="1" x14ac:dyDescent="0.3">
      <c r="A16" s="11" t="s">
        <v>102</v>
      </c>
      <c r="B16" s="49" t="s">
        <v>105</v>
      </c>
      <c r="C16" s="30">
        <v>0</v>
      </c>
      <c r="D16" s="17">
        <v>0</v>
      </c>
      <c r="E16" s="16">
        <v>0</v>
      </c>
      <c r="F16" s="23"/>
    </row>
    <row r="17" spans="1:8" hidden="1" x14ac:dyDescent="0.3">
      <c r="A17" s="18" t="s">
        <v>103</v>
      </c>
      <c r="B17" s="50" t="s">
        <v>104</v>
      </c>
      <c r="C17" s="19">
        <f>C16</f>
        <v>0</v>
      </c>
      <c r="D17" s="20">
        <v>0</v>
      </c>
      <c r="E17" s="21">
        <v>0</v>
      </c>
      <c r="F17" s="23"/>
    </row>
    <row r="18" spans="1:8" x14ac:dyDescent="0.3">
      <c r="A18" s="11" t="s">
        <v>57</v>
      </c>
      <c r="B18" s="49" t="s">
        <v>40</v>
      </c>
      <c r="C18" s="31">
        <v>32912</v>
      </c>
      <c r="D18" s="22">
        <v>14543.61</v>
      </c>
      <c r="E18" s="16">
        <f t="shared" si="0"/>
        <v>44.2</v>
      </c>
      <c r="F18" s="23"/>
    </row>
    <row r="19" spans="1:8" ht="33.75" customHeight="1" x14ac:dyDescent="0.3">
      <c r="A19" s="11" t="s">
        <v>58</v>
      </c>
      <c r="B19" s="49" t="s">
        <v>39</v>
      </c>
      <c r="C19" s="31">
        <v>199082.38</v>
      </c>
      <c r="D19" s="22">
        <v>79162.429999999993</v>
      </c>
      <c r="E19" s="16">
        <f t="shared" si="0"/>
        <v>39.799999999999997</v>
      </c>
      <c r="F19" s="23"/>
    </row>
    <row r="20" spans="1:8" ht="53.25" customHeight="1" x14ac:dyDescent="0.3">
      <c r="A20" s="11" t="s">
        <v>98</v>
      </c>
      <c r="B20" s="49" t="s">
        <v>99</v>
      </c>
      <c r="C20" s="31">
        <v>6509.22</v>
      </c>
      <c r="D20" s="22">
        <v>5921.64</v>
      </c>
      <c r="E20" s="16">
        <f t="shared" si="0"/>
        <v>91</v>
      </c>
      <c r="F20" s="23"/>
    </row>
    <row r="21" spans="1:8" ht="37.5" x14ac:dyDescent="0.3">
      <c r="A21" s="11" t="s">
        <v>59</v>
      </c>
      <c r="B21" s="49" t="s">
        <v>38</v>
      </c>
      <c r="C21" s="31">
        <v>39317.57</v>
      </c>
      <c r="D21" s="17">
        <v>22408.2</v>
      </c>
      <c r="E21" s="16">
        <f t="shared" si="0"/>
        <v>57</v>
      </c>
      <c r="F21" s="23"/>
    </row>
    <row r="22" spans="1:8" ht="37.5" x14ac:dyDescent="0.3">
      <c r="A22" s="18" t="s">
        <v>60</v>
      </c>
      <c r="B22" s="50" t="s">
        <v>37</v>
      </c>
      <c r="C22" s="19">
        <f>SUM(C18:C21)</f>
        <v>277821.17</v>
      </c>
      <c r="D22" s="19">
        <f>D18+D19+D20+D21</f>
        <v>122035.87999999999</v>
      </c>
      <c r="E22" s="21">
        <f t="shared" si="0"/>
        <v>43.9</v>
      </c>
      <c r="F22" s="23"/>
    </row>
    <row r="23" spans="1:8" x14ac:dyDescent="0.3">
      <c r="A23" s="11" t="s">
        <v>61</v>
      </c>
      <c r="B23" s="49" t="s">
        <v>36</v>
      </c>
      <c r="C23" s="27">
        <v>18947.7</v>
      </c>
      <c r="D23" s="22">
        <v>9927.83</v>
      </c>
      <c r="E23" s="16">
        <f t="shared" si="0"/>
        <v>52.4</v>
      </c>
      <c r="F23" s="23"/>
    </row>
    <row r="24" spans="1:8" x14ac:dyDescent="0.3">
      <c r="A24" s="11" t="s">
        <v>62</v>
      </c>
      <c r="B24" s="49" t="s">
        <v>35</v>
      </c>
      <c r="C24" s="27">
        <v>186452.7</v>
      </c>
      <c r="D24" s="22">
        <v>67256.350000000006</v>
      </c>
      <c r="E24" s="16">
        <f t="shared" si="0"/>
        <v>36.1</v>
      </c>
      <c r="F24" s="23"/>
    </row>
    <row r="25" spans="1:8" x14ac:dyDescent="0.3">
      <c r="A25" s="11" t="s">
        <v>100</v>
      </c>
      <c r="B25" s="49" t="s">
        <v>101</v>
      </c>
      <c r="C25" s="27">
        <v>14391.04</v>
      </c>
      <c r="D25" s="22">
        <v>6076.49</v>
      </c>
      <c r="E25" s="16">
        <f t="shared" si="0"/>
        <v>42.2</v>
      </c>
      <c r="F25" s="23"/>
    </row>
    <row r="26" spans="1:8" x14ac:dyDescent="0.3">
      <c r="A26" s="11" t="s">
        <v>63</v>
      </c>
      <c r="B26" s="49" t="s">
        <v>34</v>
      </c>
      <c r="C26" s="27">
        <v>1182892.04</v>
      </c>
      <c r="D26" s="22">
        <v>329285.15999999997</v>
      </c>
      <c r="E26" s="16">
        <f t="shared" si="0"/>
        <v>27.8</v>
      </c>
      <c r="F26" s="23"/>
    </row>
    <row r="27" spans="1:8" x14ac:dyDescent="0.3">
      <c r="A27" s="11" t="s">
        <v>64</v>
      </c>
      <c r="B27" s="49" t="s">
        <v>33</v>
      </c>
      <c r="C27" s="27">
        <v>1816151.32</v>
      </c>
      <c r="D27" s="22">
        <v>645211.03</v>
      </c>
      <c r="E27" s="16">
        <f t="shared" si="0"/>
        <v>35.5</v>
      </c>
      <c r="F27" s="23"/>
    </row>
    <row r="28" spans="1:8" ht="19.5" customHeight="1" x14ac:dyDescent="0.3">
      <c r="A28" s="35" t="s">
        <v>106</v>
      </c>
      <c r="B28" s="51" t="s">
        <v>107</v>
      </c>
      <c r="C28" s="36">
        <v>500</v>
      </c>
      <c r="D28" s="37">
        <v>0</v>
      </c>
      <c r="E28" s="38">
        <f t="shared" si="0"/>
        <v>0</v>
      </c>
      <c r="F28" s="23"/>
    </row>
    <row r="29" spans="1:8" x14ac:dyDescent="0.3">
      <c r="A29" s="11" t="s">
        <v>65</v>
      </c>
      <c r="B29" s="49" t="s">
        <v>32</v>
      </c>
      <c r="C29" s="27">
        <v>243825.31</v>
      </c>
      <c r="D29" s="22">
        <v>99966.68</v>
      </c>
      <c r="E29" s="16">
        <f t="shared" si="0"/>
        <v>41</v>
      </c>
      <c r="F29" s="23"/>
    </row>
    <row r="30" spans="1:8" x14ac:dyDescent="0.3">
      <c r="A30" s="18" t="s">
        <v>66</v>
      </c>
      <c r="B30" s="50" t="s">
        <v>31</v>
      </c>
      <c r="C30" s="19">
        <f>SUM(C23:C29)</f>
        <v>3463160.11</v>
      </c>
      <c r="D30" s="20">
        <f>SUM(D23:D29)</f>
        <v>1157723.5399999998</v>
      </c>
      <c r="E30" s="21">
        <f t="shared" si="0"/>
        <v>33.4</v>
      </c>
      <c r="F30" s="23"/>
      <c r="H30" s="39"/>
    </row>
    <row r="31" spans="1:8" x14ac:dyDescent="0.3">
      <c r="A31" s="11" t="s">
        <v>67</v>
      </c>
      <c r="B31" s="49" t="s">
        <v>30</v>
      </c>
      <c r="C31" s="31">
        <v>598580.43000000005</v>
      </c>
      <c r="D31" s="22">
        <v>301226.13</v>
      </c>
      <c r="E31" s="16">
        <f t="shared" si="0"/>
        <v>50.3</v>
      </c>
      <c r="F31" s="23"/>
    </row>
    <row r="32" spans="1:8" x14ac:dyDescent="0.3">
      <c r="A32" s="11" t="s">
        <v>68</v>
      </c>
      <c r="B32" s="49" t="s">
        <v>29</v>
      </c>
      <c r="C32" s="31">
        <v>70820.5</v>
      </c>
      <c r="D32" s="22">
        <v>20397.810000000001</v>
      </c>
      <c r="E32" s="16">
        <f t="shared" si="0"/>
        <v>28.8</v>
      </c>
      <c r="F32" s="23"/>
    </row>
    <row r="33" spans="1:6" x14ac:dyDescent="0.3">
      <c r="A33" s="11" t="s">
        <v>69</v>
      </c>
      <c r="B33" s="49" t="s">
        <v>28</v>
      </c>
      <c r="C33" s="31">
        <v>619276.75</v>
      </c>
      <c r="D33" s="22">
        <v>203973.52</v>
      </c>
      <c r="E33" s="16">
        <f t="shared" si="0"/>
        <v>32.9</v>
      </c>
      <c r="F33" s="23"/>
    </row>
    <row r="34" spans="1:6" ht="37.5" x14ac:dyDescent="0.3">
      <c r="A34" s="11" t="s">
        <v>70</v>
      </c>
      <c r="B34" s="49" t="s">
        <v>27</v>
      </c>
      <c r="C34" s="31">
        <v>111349.12</v>
      </c>
      <c r="D34" s="22">
        <v>49673.02</v>
      </c>
      <c r="E34" s="16">
        <f t="shared" si="0"/>
        <v>44.6</v>
      </c>
      <c r="F34" s="23"/>
    </row>
    <row r="35" spans="1:6" x14ac:dyDescent="0.3">
      <c r="A35" s="18" t="s">
        <v>71</v>
      </c>
      <c r="B35" s="50" t="s">
        <v>26</v>
      </c>
      <c r="C35" s="19">
        <f>SUM(C31:C34)</f>
        <v>1400026.8000000003</v>
      </c>
      <c r="D35" s="20">
        <f>SUM(D31:D34)</f>
        <v>575270.48</v>
      </c>
      <c r="E35" s="21">
        <f t="shared" si="0"/>
        <v>41.1</v>
      </c>
      <c r="F35" s="23"/>
    </row>
    <row r="36" spans="1:6" x14ac:dyDescent="0.3">
      <c r="A36" s="11" t="s">
        <v>72</v>
      </c>
      <c r="B36" s="49" t="s">
        <v>25</v>
      </c>
      <c r="C36" s="31">
        <v>350752.4</v>
      </c>
      <c r="D36" s="22">
        <v>109152.92</v>
      </c>
      <c r="E36" s="16">
        <f t="shared" si="0"/>
        <v>31.1</v>
      </c>
      <c r="F36" s="23"/>
    </row>
    <row r="37" spans="1:6" x14ac:dyDescent="0.3">
      <c r="A37" s="18" t="s">
        <v>73</v>
      </c>
      <c r="B37" s="50" t="s">
        <v>24</v>
      </c>
      <c r="C37" s="19">
        <f>C36</f>
        <v>350752.4</v>
      </c>
      <c r="D37" s="20">
        <f>D36</f>
        <v>109152.92</v>
      </c>
      <c r="E37" s="21">
        <f t="shared" si="0"/>
        <v>31.1</v>
      </c>
      <c r="F37" s="23"/>
    </row>
    <row r="38" spans="1:6" x14ac:dyDescent="0.3">
      <c r="A38" s="11" t="s">
        <v>74</v>
      </c>
      <c r="B38" s="49" t="s">
        <v>23</v>
      </c>
      <c r="C38" s="31">
        <v>6604780.1699999999</v>
      </c>
      <c r="D38" s="22">
        <v>2764025.96</v>
      </c>
      <c r="E38" s="16">
        <f t="shared" si="0"/>
        <v>41.8</v>
      </c>
      <c r="F38" s="23"/>
    </row>
    <row r="39" spans="1:6" x14ac:dyDescent="0.3">
      <c r="A39" s="11" t="s">
        <v>75</v>
      </c>
      <c r="B39" s="49" t="s">
        <v>22</v>
      </c>
      <c r="C39" s="31">
        <v>6989280.6100000003</v>
      </c>
      <c r="D39" s="22">
        <v>3558156.31</v>
      </c>
      <c r="E39" s="16">
        <f t="shared" si="0"/>
        <v>50.9</v>
      </c>
      <c r="F39" s="23"/>
    </row>
    <row r="40" spans="1:6" x14ac:dyDescent="0.3">
      <c r="A40" s="11" t="s">
        <v>76</v>
      </c>
      <c r="B40" s="49" t="s">
        <v>21</v>
      </c>
      <c r="C40" s="31">
        <v>956650.75</v>
      </c>
      <c r="D40" s="22">
        <v>439107.97</v>
      </c>
      <c r="E40" s="16">
        <f>ROUND(D40/C40*100,1)</f>
        <v>45.9</v>
      </c>
      <c r="F40" s="23"/>
    </row>
    <row r="41" spans="1:6" ht="36" customHeight="1" x14ac:dyDescent="0.3">
      <c r="A41" s="32" t="s">
        <v>96</v>
      </c>
      <c r="B41" s="52" t="s">
        <v>97</v>
      </c>
      <c r="C41" s="34">
        <v>1126.3</v>
      </c>
      <c r="D41" s="33">
        <v>477.24</v>
      </c>
      <c r="E41" s="16">
        <f>ROUND(D41/C41*100,1)</f>
        <v>42.4</v>
      </c>
      <c r="F41" s="23"/>
    </row>
    <row r="42" spans="1:6" x14ac:dyDescent="0.3">
      <c r="A42" s="11" t="s">
        <v>77</v>
      </c>
      <c r="B42" s="49" t="s">
        <v>20</v>
      </c>
      <c r="C42" s="31">
        <v>140632.07999999999</v>
      </c>
      <c r="D42" s="22">
        <v>47353.71</v>
      </c>
      <c r="E42" s="16">
        <f t="shared" si="0"/>
        <v>33.700000000000003</v>
      </c>
      <c r="F42" s="23"/>
    </row>
    <row r="43" spans="1:6" x14ac:dyDescent="0.3">
      <c r="A43" s="11" t="s">
        <v>78</v>
      </c>
      <c r="B43" s="49" t="s">
        <v>19</v>
      </c>
      <c r="C43" s="31">
        <v>484645.93</v>
      </c>
      <c r="D43" s="22">
        <v>173061.1</v>
      </c>
      <c r="E43" s="16">
        <f t="shared" si="0"/>
        <v>35.700000000000003</v>
      </c>
      <c r="F43" s="23"/>
    </row>
    <row r="44" spans="1:6" x14ac:dyDescent="0.3">
      <c r="A44" s="18" t="s">
        <v>79</v>
      </c>
      <c r="B44" s="50" t="s">
        <v>18</v>
      </c>
      <c r="C44" s="19">
        <f>C38+C39+C40+C41+C42+C43</f>
        <v>15177115.840000002</v>
      </c>
      <c r="D44" s="20">
        <f>SUM(D38:D43)</f>
        <v>6982182.2899999991</v>
      </c>
      <c r="E44" s="21">
        <f t="shared" si="0"/>
        <v>46</v>
      </c>
      <c r="F44" s="23"/>
    </row>
    <row r="45" spans="1:6" x14ac:dyDescent="0.3">
      <c r="A45" s="11" t="s">
        <v>80</v>
      </c>
      <c r="B45" s="49" t="s">
        <v>17</v>
      </c>
      <c r="C45" s="31">
        <v>843646.73</v>
      </c>
      <c r="D45" s="22">
        <v>392045.88</v>
      </c>
      <c r="E45" s="16">
        <f t="shared" si="0"/>
        <v>46.5</v>
      </c>
      <c r="F45" s="23"/>
    </row>
    <row r="46" spans="1:6" x14ac:dyDescent="0.3">
      <c r="A46" s="11" t="s">
        <v>81</v>
      </c>
      <c r="B46" s="49" t="s">
        <v>16</v>
      </c>
      <c r="C46" s="31">
        <v>1691.7</v>
      </c>
      <c r="D46" s="22">
        <v>1310.7</v>
      </c>
      <c r="E46" s="16">
        <f t="shared" si="0"/>
        <v>77.5</v>
      </c>
      <c r="F46" s="23"/>
    </row>
    <row r="47" spans="1:6" x14ac:dyDescent="0.3">
      <c r="A47" s="18" t="s">
        <v>82</v>
      </c>
      <c r="B47" s="50" t="s">
        <v>15</v>
      </c>
      <c r="C47" s="19">
        <f>C46+C45</f>
        <v>845338.42999999993</v>
      </c>
      <c r="D47" s="20">
        <f>D46+D45</f>
        <v>393356.58</v>
      </c>
      <c r="E47" s="21">
        <f t="shared" si="0"/>
        <v>46.5</v>
      </c>
      <c r="F47" s="23"/>
    </row>
    <row r="48" spans="1:6" x14ac:dyDescent="0.3">
      <c r="A48" s="11" t="s">
        <v>83</v>
      </c>
      <c r="B48" s="49" t="s">
        <v>14</v>
      </c>
      <c r="C48" s="31">
        <v>4388</v>
      </c>
      <c r="D48" s="17">
        <v>135.69999999999999</v>
      </c>
      <c r="E48" s="16">
        <f t="shared" si="0"/>
        <v>3.1</v>
      </c>
      <c r="F48" s="23"/>
    </row>
    <row r="49" spans="1:6" x14ac:dyDescent="0.3">
      <c r="A49" s="18" t="s">
        <v>84</v>
      </c>
      <c r="B49" s="50" t="s">
        <v>13</v>
      </c>
      <c r="C49" s="19">
        <f>C48</f>
        <v>4388</v>
      </c>
      <c r="D49" s="20">
        <f>D48</f>
        <v>135.69999999999999</v>
      </c>
      <c r="E49" s="21">
        <f t="shared" si="0"/>
        <v>3.1</v>
      </c>
      <c r="F49" s="23"/>
    </row>
    <row r="50" spans="1:6" x14ac:dyDescent="0.3">
      <c r="A50" s="11">
        <v>1001</v>
      </c>
      <c r="B50" s="49" t="s">
        <v>12</v>
      </c>
      <c r="C50" s="31">
        <v>53758.83</v>
      </c>
      <c r="D50" s="22">
        <v>28304.87</v>
      </c>
      <c r="E50" s="16">
        <f t="shared" si="0"/>
        <v>52.7</v>
      </c>
      <c r="F50" s="23"/>
    </row>
    <row r="51" spans="1:6" x14ac:dyDescent="0.3">
      <c r="A51" s="11">
        <v>1003</v>
      </c>
      <c r="B51" s="49" t="s">
        <v>11</v>
      </c>
      <c r="C51" s="31">
        <v>208832.27</v>
      </c>
      <c r="D51" s="22">
        <v>97567.72</v>
      </c>
      <c r="E51" s="16">
        <f t="shared" si="0"/>
        <v>46.7</v>
      </c>
      <c r="F51" s="23"/>
    </row>
    <row r="52" spans="1:6" x14ac:dyDescent="0.3">
      <c r="A52" s="11">
        <v>1004</v>
      </c>
      <c r="B52" s="49" t="s">
        <v>10</v>
      </c>
      <c r="C52" s="31">
        <v>205178.16</v>
      </c>
      <c r="D52" s="22">
        <v>129489.32</v>
      </c>
      <c r="E52" s="16">
        <f t="shared" si="0"/>
        <v>63.1</v>
      </c>
      <c r="F52" s="23"/>
    </row>
    <row r="53" spans="1:6" x14ac:dyDescent="0.3">
      <c r="A53" s="11">
        <v>1006</v>
      </c>
      <c r="B53" s="49" t="s">
        <v>9</v>
      </c>
      <c r="C53" s="31">
        <v>13308</v>
      </c>
      <c r="D53" s="22">
        <v>1156.82</v>
      </c>
      <c r="E53" s="16">
        <f t="shared" si="0"/>
        <v>8.6999999999999993</v>
      </c>
      <c r="F53" s="23"/>
    </row>
    <row r="54" spans="1:6" x14ac:dyDescent="0.3">
      <c r="A54" s="18" t="s">
        <v>85</v>
      </c>
      <c r="B54" s="50" t="s">
        <v>8</v>
      </c>
      <c r="C54" s="19">
        <f>SUM(C50:C53)</f>
        <v>481077.26</v>
      </c>
      <c r="D54" s="20">
        <f>SUM(D50:D53)</f>
        <v>256518.73</v>
      </c>
      <c r="E54" s="21">
        <f t="shared" si="0"/>
        <v>53.3</v>
      </c>
      <c r="F54" s="23"/>
    </row>
    <row r="55" spans="1:6" x14ac:dyDescent="0.3">
      <c r="A55" s="11">
        <v>1101</v>
      </c>
      <c r="B55" s="49" t="s">
        <v>7</v>
      </c>
      <c r="C55" s="40">
        <v>571420.71</v>
      </c>
      <c r="D55" s="22">
        <v>304650.15000000002</v>
      </c>
      <c r="E55" s="16">
        <f t="shared" si="0"/>
        <v>53.3</v>
      </c>
      <c r="F55" s="23"/>
    </row>
    <row r="56" spans="1:6" x14ac:dyDescent="0.3">
      <c r="A56" s="11">
        <v>1102</v>
      </c>
      <c r="B56" s="49" t="s">
        <v>6</v>
      </c>
      <c r="C56" s="40">
        <v>1021077.89</v>
      </c>
      <c r="D56" s="22">
        <v>119844.91</v>
      </c>
      <c r="E56" s="16">
        <f t="shared" si="0"/>
        <v>11.7</v>
      </c>
      <c r="F56" s="23"/>
    </row>
    <row r="57" spans="1:6" x14ac:dyDescent="0.3">
      <c r="A57" s="11" t="s">
        <v>93</v>
      </c>
      <c r="B57" s="49" t="s">
        <v>94</v>
      </c>
      <c r="C57" s="40">
        <v>729951.14</v>
      </c>
      <c r="D57" s="17">
        <v>295018.73</v>
      </c>
      <c r="E57" s="16">
        <f t="shared" si="0"/>
        <v>40.4</v>
      </c>
      <c r="F57" s="23"/>
    </row>
    <row r="58" spans="1:6" x14ac:dyDescent="0.3">
      <c r="A58" s="18" t="s">
        <v>86</v>
      </c>
      <c r="B58" s="50" t="s">
        <v>5</v>
      </c>
      <c r="C58" s="46">
        <f>C55+C56+C57</f>
        <v>2322449.7400000002</v>
      </c>
      <c r="D58" s="20">
        <f>D55+D56+D57</f>
        <v>719513.79</v>
      </c>
      <c r="E58" s="21">
        <f t="shared" si="0"/>
        <v>31</v>
      </c>
      <c r="F58" s="23"/>
    </row>
    <row r="59" spans="1:6" x14ac:dyDescent="0.3">
      <c r="A59" s="11">
        <v>1202</v>
      </c>
      <c r="B59" s="49" t="s">
        <v>4</v>
      </c>
      <c r="C59" s="31">
        <v>7600</v>
      </c>
      <c r="D59" s="22">
        <v>3536.66</v>
      </c>
      <c r="E59" s="16">
        <f t="shared" si="0"/>
        <v>46.5</v>
      </c>
      <c r="F59" s="23"/>
    </row>
    <row r="60" spans="1:6" x14ac:dyDescent="0.3">
      <c r="A60" s="18" t="s">
        <v>87</v>
      </c>
      <c r="B60" s="50" t="s">
        <v>3</v>
      </c>
      <c r="C60" s="19">
        <f>C59</f>
        <v>7600</v>
      </c>
      <c r="D60" s="20">
        <f>D59</f>
        <v>3536.66</v>
      </c>
      <c r="E60" s="21">
        <f t="shared" si="0"/>
        <v>46.5</v>
      </c>
      <c r="F60" s="23"/>
    </row>
    <row r="61" spans="1:6" ht="37.5" x14ac:dyDescent="0.3">
      <c r="A61" s="11">
        <v>1301</v>
      </c>
      <c r="B61" s="49" t="s">
        <v>2</v>
      </c>
      <c r="C61" s="27">
        <v>91392.86</v>
      </c>
      <c r="D61" s="22">
        <v>25231.279999999999</v>
      </c>
      <c r="E61" s="16">
        <f t="shared" si="0"/>
        <v>27.6</v>
      </c>
      <c r="F61" s="23"/>
    </row>
    <row r="62" spans="1:6" ht="37.5" x14ac:dyDescent="0.3">
      <c r="A62" s="18" t="s">
        <v>88</v>
      </c>
      <c r="B62" s="50" t="s">
        <v>1</v>
      </c>
      <c r="C62" s="19">
        <f>C61</f>
        <v>91392.86</v>
      </c>
      <c r="D62" s="20">
        <f>D61</f>
        <v>25231.279999999999</v>
      </c>
      <c r="E62" s="21">
        <f t="shared" si="0"/>
        <v>27.6</v>
      </c>
      <c r="F62" s="23"/>
    </row>
    <row r="63" spans="1:6" x14ac:dyDescent="0.3">
      <c r="A63" s="42" t="s">
        <v>0</v>
      </c>
      <c r="B63" s="43"/>
      <c r="C63" s="19">
        <f>C15+C22+C30+C35+C37+C44+C47+C49+C54+C58+C60++C17+C62</f>
        <v>26100763.600000001</v>
      </c>
      <c r="D63" s="20">
        <f>D15+D22+D30+D35+D37+D44+D47+D49+D54+D58+D60+D62</f>
        <v>11070397.089999998</v>
      </c>
      <c r="E63" s="21">
        <f t="shared" si="0"/>
        <v>42.4</v>
      </c>
      <c r="F63" s="23"/>
    </row>
    <row r="64" spans="1:6" x14ac:dyDescent="0.3">
      <c r="A64" s="4"/>
      <c r="B64" s="7"/>
      <c r="C64" s="24"/>
      <c r="D64" s="24"/>
      <c r="E64" s="23"/>
      <c r="F64" s="23"/>
    </row>
    <row r="65" spans="1:6" x14ac:dyDescent="0.3">
      <c r="A65" s="4"/>
      <c r="B65" s="7"/>
      <c r="C65" s="24"/>
      <c r="D65" s="24"/>
      <c r="E65" s="23"/>
      <c r="F65" s="23"/>
    </row>
    <row r="66" spans="1:6" x14ac:dyDescent="0.3">
      <c r="A66" s="1"/>
      <c r="B66" s="6"/>
      <c r="C66" s="2"/>
      <c r="D66" s="2"/>
    </row>
    <row r="67" spans="1:6" x14ac:dyDescent="0.3">
      <c r="A67" s="1"/>
      <c r="B67" s="6"/>
      <c r="C67" s="2"/>
      <c r="D67" s="2"/>
    </row>
    <row r="68" spans="1:6" x14ac:dyDescent="0.3">
      <c r="A68" s="1"/>
      <c r="B68" s="6"/>
      <c r="C68" s="2"/>
      <c r="D68" s="2"/>
    </row>
    <row r="69" spans="1:6" x14ac:dyDescent="0.3">
      <c r="A69" s="1"/>
      <c r="B69" s="6"/>
      <c r="C69" s="2"/>
      <c r="D69" s="2"/>
    </row>
    <row r="70" spans="1:6" x14ac:dyDescent="0.3">
      <c r="A70" s="1"/>
      <c r="B70" s="6"/>
      <c r="C70" s="2"/>
      <c r="D70" s="2"/>
    </row>
    <row r="71" spans="1:6" x14ac:dyDescent="0.3">
      <c r="A71" s="1"/>
      <c r="B71" s="6"/>
      <c r="C71" s="2"/>
      <c r="D71" s="2"/>
    </row>
  </sheetData>
  <mergeCells count="4">
    <mergeCell ref="A2:E2"/>
    <mergeCell ref="A63:B63"/>
    <mergeCell ref="D1:E1"/>
    <mergeCell ref="D4:E4"/>
  </mergeCells>
  <pageMargins left="1.1811023622047245" right="0.39370078740157483" top="0.39370078740157483" bottom="0.39370078740157483" header="0.51181102362204722" footer="0.51181102362204722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Черепанова Ксения Александровна</cp:lastModifiedBy>
  <cp:lastPrinted>2023-07-17T05:10:23Z</cp:lastPrinted>
  <dcterms:created xsi:type="dcterms:W3CDTF">2019-04-15T12:29:28Z</dcterms:created>
  <dcterms:modified xsi:type="dcterms:W3CDTF">2023-07-17T05:11:44Z</dcterms:modified>
</cp:coreProperties>
</file>